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95" windowHeight="8445" tabRatio="922" firstSheet="2" activeTab="2"/>
  </bookViews>
  <sheets>
    <sheet name="Heidekaul Leistung" sheetId="1" r:id="rId1"/>
    <sheet name="Pingsdorferstr. Leistung" sheetId="2" r:id="rId2"/>
    <sheet name="KO - Pfaffendorfer Höhe" sheetId="3" r:id="rId3"/>
    <sheet name="Bäume &amp; Hecken lfd. Meter" sheetId="4" r:id="rId4"/>
  </sheets>
  <definedNames>
    <definedName name="_xlnm.Print_Titles" localSheetId="3">'Bäume &amp; Hecken lfd. Meter'!$1:$1</definedName>
  </definedNames>
  <calcPr fullCalcOnLoad="1"/>
</workbook>
</file>

<file path=xl/sharedStrings.xml><?xml version="1.0" encoding="utf-8"?>
<sst xmlns="http://schemas.openxmlformats.org/spreadsheetml/2006/main" count="399" uniqueCount="202">
  <si>
    <t>Objekt:</t>
  </si>
  <si>
    <t>Leistung:</t>
  </si>
  <si>
    <t>Bieter:</t>
  </si>
  <si>
    <t>Name (Firmenstempel), Adresse, Telefonnummer</t>
  </si>
  <si>
    <t>1.</t>
  </si>
  <si>
    <t>1.1</t>
  </si>
  <si>
    <t>1.2</t>
  </si>
  <si>
    <t>2.</t>
  </si>
  <si>
    <t>2.1</t>
  </si>
  <si>
    <t>gemäß Anlage 1</t>
  </si>
  <si>
    <t>Ort, Datum</t>
  </si>
  <si>
    <t>Stempel, Unterschrift</t>
  </si>
  <si>
    <t>3.1</t>
  </si>
  <si>
    <t>3.</t>
  </si>
  <si>
    <t>Pflege der Außenanlagen und Verkehrsflächen</t>
  </si>
  <si>
    <t>Leistungsverzeichnis</t>
  </si>
  <si>
    <t>Teilservice Reinigungsdienst außen</t>
  </si>
  <si>
    <t>4 x jährlich</t>
  </si>
  <si>
    <t>Laub abfahren (der Aufwand für die Entsorgung ist in der Monatspauschale enthalten</t>
  </si>
  <si>
    <t>Teilservice Gartenpflege</t>
  </si>
  <si>
    <t>Die betreute Vegetationsfläche umfasst ca. 10.000 m²</t>
  </si>
  <si>
    <t>2.2</t>
  </si>
  <si>
    <t>Papier und sonstigen Unrat vor dem Rasenschnitt aus den Vegetationsflächen entfernen</t>
  </si>
  <si>
    <t>12 x jährlich</t>
  </si>
  <si>
    <t>2.3</t>
  </si>
  <si>
    <t>2.4</t>
  </si>
  <si>
    <t>Rasenkanten an Gehölzflächen und befestigten Flächen schneiden</t>
  </si>
  <si>
    <t>2.5</t>
  </si>
  <si>
    <t>Pflanzenflächen von Unkraut befreien, Beetflächen auflockern</t>
  </si>
  <si>
    <t>6 x jährlich</t>
  </si>
  <si>
    <t>2.6</t>
  </si>
  <si>
    <t>Unkraut und Unrat aus Kiestraufe entfernen</t>
  </si>
  <si>
    <t>2.7</t>
  </si>
  <si>
    <t>2 x jährlich</t>
  </si>
  <si>
    <t>2.8</t>
  </si>
  <si>
    <t>Sträucher schneiden (Formschnitt), angrenzende Flächen besenrein säubern</t>
  </si>
  <si>
    <t>2.9</t>
  </si>
  <si>
    <t>Hecken schneiden (Formschnitt)</t>
  </si>
  <si>
    <t>2.10</t>
  </si>
  <si>
    <t>Verkehrssicherungsschnitt an Sträuchern, bodendeckenden Pflanzungen und Hecken</t>
  </si>
  <si>
    <t>(dieser Schnitt wird nicht auf die Pflanze, sondern auf die Umgebung bezogen, um die</t>
  </si>
  <si>
    <t>Verkehrssicherheit wiederherzustellen. Wege, Fenster, Feuerwehrwege werden freigeschnitten)</t>
  </si>
  <si>
    <t>2.11</t>
  </si>
  <si>
    <t>Laub aus den Vegetationsflächen entfernen</t>
  </si>
  <si>
    <t>2.12</t>
  </si>
  <si>
    <t>Sonderleistungen</t>
  </si>
  <si>
    <t>ereignisbezogen</t>
  </si>
  <si>
    <t>Hecken schneiden (Formschnitt) 30 m Länge</t>
  </si>
  <si>
    <t>2.13</t>
  </si>
  <si>
    <t>Spielplatzanlagen und Sandkästen von Unkraut und Unrat befreien</t>
  </si>
  <si>
    <t>Unkraut auf befestigten Flächen herunterschneiden (Gehwege, Parkplätze)</t>
  </si>
  <si>
    <t>Bodendecker schneiden (Formschnitt)</t>
  </si>
  <si>
    <t>Rasen mähen (auf eine Schnitthöhe von 3,5 - 4 cm zurückzuschneiden)</t>
  </si>
  <si>
    <t>Position</t>
  </si>
  <si>
    <t>Liegenschaft</t>
  </si>
  <si>
    <t>Leistungen gem. Vertrag und Leistungsbeschreibung</t>
  </si>
  <si>
    <t>Menge ca.</t>
  </si>
  <si>
    <t xml:space="preserve">Einheit </t>
  </si>
  <si>
    <t>Preis € netto je qm</t>
  </si>
  <si>
    <t>Preis je Schnitt= Summe qm je Liegenschaft x Preis € netto je qm</t>
  </si>
  <si>
    <t>qm</t>
  </si>
  <si>
    <t>Anzahl der Arbeiten pro Jahr</t>
  </si>
  <si>
    <t>Summe € netto pro Jahr</t>
  </si>
  <si>
    <t>Heidekaul 1-33 in 50968 Köln</t>
  </si>
  <si>
    <t xml:space="preserve">Liegenschaft </t>
  </si>
  <si>
    <t>Pingsdorferstraße in 50968 Köln</t>
  </si>
  <si>
    <t>m</t>
  </si>
  <si>
    <t>5 x jährlich</t>
  </si>
  <si>
    <t>14 x jährlich</t>
  </si>
  <si>
    <t>Aufwendungen für die Entsorgung des Schnittgutes und Maschinenkosten sind in der Monatspauschale enthalten</t>
  </si>
  <si>
    <t>Gesamtsumme aller Positionen pro Liegenschaft, ohne Sonderleistungen:</t>
  </si>
  <si>
    <t xml:space="preserve">Ihre Preise sind in den grau markierten Feldern einzutragen. </t>
  </si>
  <si>
    <t>Sonderleistungen werden nach Absprache mit dem Auftraggeber gegen Einzelbeauftragung durchgeführt</t>
  </si>
  <si>
    <t xml:space="preserve">Netto-Stundenhonorar eintragen: 
____ €
</t>
  </si>
  <si>
    <t>Hecke</t>
  </si>
  <si>
    <t>Straße</t>
  </si>
  <si>
    <t>Art Bepflanzung</t>
  </si>
  <si>
    <t>Stk/ lfd. m</t>
  </si>
  <si>
    <t>Bäume Anzahl</t>
  </si>
  <si>
    <t>Sträucher Anzahl</t>
  </si>
  <si>
    <t>Hecke/ Bäume/ Sträucher</t>
  </si>
  <si>
    <t>Gesamtanzahl</t>
  </si>
  <si>
    <t>Wilhelm-Leuschner-Str. 1</t>
  </si>
  <si>
    <t>Erwin-Planck-Str. 1 (vorder- u. rückseitig)</t>
  </si>
  <si>
    <t>Carlo-Mierendorff-Str. 2-4</t>
  </si>
  <si>
    <t>Carlo-Mierendorff-Str.4-6</t>
  </si>
  <si>
    <t>Carlo-Mierendorff-Str.8-10</t>
  </si>
  <si>
    <t>Erwin-Planck-Str./Wilhelm-Leuschner-Str.</t>
  </si>
  <si>
    <t>Erwin-Planck-Str. 7</t>
  </si>
  <si>
    <t>Erwin-Planck-Str. 9</t>
  </si>
  <si>
    <t>Erwin-Planck-Str. 2</t>
  </si>
  <si>
    <t>Erwin-Planck-Str. (Zwischengrundstück/rückseitig)</t>
  </si>
  <si>
    <t>Wilhelm-Leuschner-Str. 7 zu 9</t>
  </si>
  <si>
    <t>Wilhelm-Leuschner-Str. 9</t>
  </si>
  <si>
    <t>Wilhelm-Leuschner-Str. 15</t>
  </si>
  <si>
    <t>Wilhelm-Leuschner-Str. 15 zu 17</t>
  </si>
  <si>
    <t>Wilhelm-Leuschner-Str. 19</t>
  </si>
  <si>
    <t>Wilhelm-Leuschner-Str. 21</t>
  </si>
  <si>
    <t>Karl-Friedrich-Gördeler-Str. 2-6 (Ecke zu Hsrn)</t>
  </si>
  <si>
    <t>Carlo-Mierendorff-Str. 1</t>
  </si>
  <si>
    <t>Carlo-Mierendorff-Str. um Sportplatz</t>
  </si>
  <si>
    <t>Carlo-Mierendorff-Str. 1 zu Jakob-Kaiser-Str. (rückseitig)</t>
  </si>
  <si>
    <t>Carlo-Mierendorff-Str. 1 zu Karl-Friedrich-Gördeler-Str. (rückseitig)</t>
  </si>
  <si>
    <t>Jakob-Kaiser-Str. zu Von-Witzleben-Str. (zu Spielplatz)</t>
  </si>
  <si>
    <t>Jakob-Kaiser-Str. 14 zu 12</t>
  </si>
  <si>
    <t>Jakob-Kaiser-Str. 11 zu 9</t>
  </si>
  <si>
    <t>Jakob-Kaiser-Str. 10</t>
  </si>
  <si>
    <t>Jakob-Kaiser-Str. 7</t>
  </si>
  <si>
    <t>Jakob-Kaiser-Str. 8</t>
  </si>
  <si>
    <t>Jakob-Kaiser-Str. 5</t>
  </si>
  <si>
    <t>Jakob-Kaiser-Str. 3</t>
  </si>
  <si>
    <t>Jakob-Kaiser-Str. 1 und zu Ecke</t>
  </si>
  <si>
    <t>Karl-Friedrich-Gördeler-Str. 12 zu 14</t>
  </si>
  <si>
    <t>Karl-Friedrich-Gördeler-Str. 10</t>
  </si>
  <si>
    <t>Jakob-Kaiser-Str. 1 (rückseitig bis Spielplatz)</t>
  </si>
  <si>
    <t>Jakob-Kaiser-Str. Rondell</t>
  </si>
  <si>
    <t>Ludwig-Beck-Str. (rückseitig) zu Von-Witzleben-Str.</t>
  </si>
  <si>
    <t>Ludwig-Beck-Str. 1</t>
  </si>
  <si>
    <t>Ludwig-Beck-Str. 2</t>
  </si>
  <si>
    <t>Ludwig-Beck-Str. 3</t>
  </si>
  <si>
    <t>Ludwig-Beck-Str. 4 zu 6</t>
  </si>
  <si>
    <t>Ludwig-Beck-Str. 6</t>
  </si>
  <si>
    <t>Ludwig-Beck-Str. 5</t>
  </si>
  <si>
    <t>Ludwig-Beck-Str. 7</t>
  </si>
  <si>
    <t>Ludwig-Beck-Str. 8 zu 10</t>
  </si>
  <si>
    <t>Ludwig-Beck-Str. 9 zu 7</t>
  </si>
  <si>
    <t>Ludwig-Beck-Str. 10</t>
  </si>
  <si>
    <t>Ludwig-Beck-Str. 9</t>
  </si>
  <si>
    <t>Ludwig-Beck-Str. 11</t>
  </si>
  <si>
    <t xml:space="preserve">Ludwig-Beck-Str. 11 zu Karl-Friedrich-Goerdeler-Str. </t>
  </si>
  <si>
    <t>Geschwister-Scholl-Str. 1</t>
  </si>
  <si>
    <t>Geschwister-Scholl-Str. 3</t>
  </si>
  <si>
    <t>Geschwister-Scholl-Str. 7</t>
  </si>
  <si>
    <t>Geschwister-Scholl-Str. 6</t>
  </si>
  <si>
    <t>Geschwister-Scholl-Str. 5</t>
  </si>
  <si>
    <t>Geschwister-Schollstr. 4+6</t>
  </si>
  <si>
    <t>Geschwister-Scholl-Str. 2 (vorder- u. rückseitig)</t>
  </si>
  <si>
    <t>Geschwister-Scholl-Str. zu Ellingshohl</t>
  </si>
  <si>
    <t>Geschwister-Scholl-Str. Wendehammer (zu Ellingshohl)</t>
  </si>
  <si>
    <t>Geschwister-Scholl-Str. 1-5 (rückseitig)</t>
  </si>
  <si>
    <t>Alfred-Delp-Str. 1</t>
  </si>
  <si>
    <t>Alfred-Delp-Str. zu Nachbargrdstk</t>
  </si>
  <si>
    <t>Alfred-Delp-Str. 5</t>
  </si>
  <si>
    <t>Dietrich-Bonhöffer-Str. 1</t>
  </si>
  <si>
    <t>Dietrich-Bonhöffer-Str. 3</t>
  </si>
  <si>
    <t xml:space="preserve">Dietrich-Bonhöffer-Str. </t>
  </si>
  <si>
    <t>Dietrich-Bonhöffer-Str. 7 (vorder- u.rückseitig bis Penny)</t>
  </si>
  <si>
    <t>Karl-Friedrich-Gördeler-Str. 9</t>
  </si>
  <si>
    <t>Julius-Leber-Straße 2</t>
  </si>
  <si>
    <t>Julius-Leber-Straße 11</t>
  </si>
  <si>
    <t>Julius-Leber-Straße 9</t>
  </si>
  <si>
    <t>Julius-Leber-Straße 7</t>
  </si>
  <si>
    <t>Julius-Leber-Straße 5</t>
  </si>
  <si>
    <t>Julius-Leber-Straße 1 zu Karl-Friedrich-Gördeler-Str.</t>
  </si>
  <si>
    <t>Karl-Friedrich-Goerdeler-Str. 5/7</t>
  </si>
  <si>
    <t>Von-Witzleben-Str. 2/4</t>
  </si>
  <si>
    <t>Von-Witzleben-Str. 6/8</t>
  </si>
  <si>
    <t>Von-Witzleben-Str. 10</t>
  </si>
  <si>
    <t>Von-Witzleben-Str. 12</t>
  </si>
  <si>
    <t>Rondell zu Von-Witzleben-Str.</t>
  </si>
  <si>
    <t>Von-Witzleben-Str. 14/16</t>
  </si>
  <si>
    <t>Von-Witzleben-Str. 16/18</t>
  </si>
  <si>
    <t>Von-Witzleben-Str. 18/20</t>
  </si>
  <si>
    <t>Von-Witzleben-Str. 20/22</t>
  </si>
  <si>
    <t>Von-Witzleben-Str. 22</t>
  </si>
  <si>
    <t>Von-Witzleben-Str. 24</t>
  </si>
  <si>
    <t>Von-Witzleben-Str. 26/28</t>
  </si>
  <si>
    <t>Von-Witzleben-Str. 2-22 (rückseitig)</t>
  </si>
  <si>
    <t>Von-Witzleben-Str. 1 (vorder- und rückseitig)</t>
  </si>
  <si>
    <t>Von-Witzleben-Str. 3</t>
  </si>
  <si>
    <t>Von-Witzleben-Str. 5</t>
  </si>
  <si>
    <t>Von-Witzleben-Str. 7</t>
  </si>
  <si>
    <t>Von-Witzleben-Str. 27</t>
  </si>
  <si>
    <t>Von-Witzleben-Str. 29</t>
  </si>
  <si>
    <t>Von-Witzleben-Str. 31</t>
  </si>
  <si>
    <t>Von-Witzleben-Str. 33</t>
  </si>
  <si>
    <r>
      <t xml:space="preserve">Hecken schneiden (Formschnitt) </t>
    </r>
    <r>
      <rPr>
        <b/>
        <sz val="10"/>
        <rFont val="Arial"/>
        <family val="2"/>
      </rPr>
      <t>ca. 1.720 lfd m</t>
    </r>
  </si>
  <si>
    <t>Koblenz Pfaffendorfer Höhe</t>
  </si>
  <si>
    <t>Wohnsiedlung Pfaffendorfer Höhe, Koblenz (siehe Anlage 1)</t>
  </si>
  <si>
    <t>Hinweis:</t>
  </si>
  <si>
    <t>Es sind alle grün markierten Felder vom Bieter auszufüllen.</t>
  </si>
  <si>
    <t>Der Preis pro Arbeitsgang (ARG) errechnet sich aus Ihrer Preisangabe im grün unterlegten Feld mal der Menge pro Arbeitsgang. Maßgeblicher Angebotspreis ist der vom Bieter im grün unterlegten Feld eingetragene Preis. Es dürfen hier maximal zwei Nachkommastellen angegeben werden. Bei einer Eingabe von mehr als zwei Nachkommastellen werden diese automatisch gerundet.</t>
  </si>
  <si>
    <t>Leistungsverzeichnis inkl. Preisblatt</t>
  </si>
  <si>
    <t>m²</t>
  </si>
  <si>
    <t>ARG</t>
  </si>
  <si>
    <t>Rasen mähen (auf eine Schnitthöhe von 3,5 - 4 cm zurückzuschneiden) - bei einer Wuchshöhe von mind. 6 cm bis max. 10 cm; Schnittgut soll aufgenommen und entsorgt werden.</t>
  </si>
  <si>
    <t>Stk</t>
  </si>
  <si>
    <t>EURO/m²</t>
  </si>
  <si>
    <t>EURO/ARG</t>
  </si>
  <si>
    <t>EURO/Stk</t>
  </si>
  <si>
    <t>Preis € netto je m² / lfm /ARG oder Stück</t>
  </si>
  <si>
    <t>EURO/lfm</t>
  </si>
  <si>
    <t>lfm</t>
  </si>
  <si>
    <t>8 x jährlich</t>
  </si>
  <si>
    <r>
      <t xml:space="preserve">Verkehrssicherungsschnitt an Sträuchern, bodendeckenden Pflanzungen und Hecken                                         </t>
    </r>
    <r>
      <rPr>
        <b/>
        <sz val="10"/>
        <rFont val="Arial"/>
        <family val="2"/>
      </rPr>
      <t>(ca. 400 Bäume und 500 Sträucher)</t>
    </r>
  </si>
  <si>
    <t>Rasen- und Pflanzenflächen von Unkraut befreien</t>
  </si>
  <si>
    <t>jährliche netto Gesamtsumme aller Positionen pro Liegenschaft, ohne Sonderleistungen:</t>
  </si>
  <si>
    <t>Stundenhonorar in Euro netto</t>
  </si>
  <si>
    <t xml:space="preserve"> €</t>
  </si>
  <si>
    <t>___________________________</t>
  </si>
  <si>
    <t>____________________________________________</t>
  </si>
  <si>
    <r>
      <t xml:space="preserve">Die betreute Vegetationsfläche umfasst </t>
    </r>
    <r>
      <rPr>
        <b/>
        <sz val="10"/>
        <rFont val="Arial"/>
        <family val="2"/>
      </rPr>
      <t>ca. 88.514,20 m²</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</si>
</sst>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s>
  <fonts count="47">
    <font>
      <sz val="10"/>
      <name val="Arial"/>
      <family val="0"/>
    </font>
    <font>
      <b/>
      <u val="single"/>
      <sz val="14"/>
      <name val="Arial"/>
      <family val="2"/>
    </font>
    <font>
      <sz val="14"/>
      <name val="Arial"/>
      <family val="2"/>
    </font>
    <font>
      <sz val="18"/>
      <name val="Arial"/>
      <family val="2"/>
    </font>
    <font>
      <b/>
      <sz val="10"/>
      <name val="Arial"/>
      <family val="2"/>
    </font>
    <font>
      <b/>
      <i/>
      <sz val="10"/>
      <name val="Arial"/>
      <family val="2"/>
    </font>
    <font>
      <b/>
      <sz val="15"/>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31"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127">
    <xf numFmtId="0" fontId="0" fillId="0" borderId="0" xfId="0" applyAlignment="1">
      <alignment/>
    </xf>
    <xf numFmtId="0" fontId="2" fillId="0" borderId="0" xfId="0" applyFont="1" applyAlignment="1">
      <alignment horizontal="left" vertical="center"/>
    </xf>
    <xf numFmtId="0" fontId="1" fillId="0" borderId="0" xfId="0" applyFont="1" applyFill="1" applyAlignment="1">
      <alignment horizontal="left" vertical="center"/>
    </xf>
    <xf numFmtId="0" fontId="0" fillId="0" borderId="0" xfId="0" applyAlignment="1">
      <alignment vertical="center"/>
    </xf>
    <xf numFmtId="0" fontId="2" fillId="0" borderId="0" xfId="0" applyFont="1" applyFill="1" applyAlignment="1">
      <alignment horizontal="left" vertical="center"/>
    </xf>
    <xf numFmtId="0" fontId="2" fillId="0" borderId="10" xfId="0" applyFont="1" applyBorder="1" applyAlignment="1">
      <alignment horizontal="left" vertical="center"/>
    </xf>
    <xf numFmtId="0" fontId="2" fillId="0" borderId="0" xfId="0" applyFont="1" applyFill="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Fill="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xf>
    <xf numFmtId="0" fontId="4" fillId="0" borderId="12" xfId="0" applyFont="1" applyBorder="1" applyAlignment="1">
      <alignment vertical="center"/>
    </xf>
    <xf numFmtId="49" fontId="0" fillId="0" borderId="12" xfId="59" applyNumberFormat="1" applyFont="1" applyBorder="1" applyAlignment="1">
      <alignment vertical="center"/>
    </xf>
    <xf numFmtId="0" fontId="0" fillId="0" borderId="12" xfId="0" applyFont="1" applyBorder="1" applyAlignment="1">
      <alignment horizontal="right" vertical="center"/>
    </xf>
    <xf numFmtId="49" fontId="0" fillId="0" borderId="12" xfId="0" applyNumberFormat="1" applyFont="1" applyBorder="1" applyAlignment="1">
      <alignment vertical="center"/>
    </xf>
    <xf numFmtId="0" fontId="0" fillId="0" borderId="12" xfId="0" applyBorder="1" applyAlignment="1">
      <alignment horizontal="right" vertical="center"/>
    </xf>
    <xf numFmtId="0" fontId="4" fillId="0" borderId="12" xfId="0" applyFont="1" applyBorder="1" applyAlignment="1">
      <alignment horizontal="center" vertical="center"/>
    </xf>
    <xf numFmtId="0" fontId="0" fillId="0" borderId="12" xfId="0" applyFont="1" applyBorder="1" applyAlignment="1">
      <alignment vertical="center"/>
    </xf>
    <xf numFmtId="49" fontId="0" fillId="0" borderId="12" xfId="0" applyNumberFormat="1" applyBorder="1" applyAlignment="1">
      <alignment vertical="center"/>
    </xf>
    <xf numFmtId="0" fontId="0" fillId="0" borderId="12" xfId="0" applyBorder="1" applyAlignment="1">
      <alignment/>
    </xf>
    <xf numFmtId="0" fontId="0" fillId="0" borderId="12" xfId="0" applyBorder="1" applyAlignment="1">
      <alignment horizontal="center"/>
    </xf>
    <xf numFmtId="0" fontId="0" fillId="33" borderId="12" xfId="0" applyFill="1" applyBorder="1" applyAlignment="1">
      <alignment/>
    </xf>
    <xf numFmtId="0" fontId="4" fillId="0" borderId="12" xfId="0" applyFont="1" applyBorder="1" applyAlignment="1">
      <alignment vertical="center" wrapText="1"/>
    </xf>
    <xf numFmtId="0" fontId="0" fillId="34" borderId="13" xfId="0" applyFont="1" applyFill="1" applyBorder="1" applyAlignment="1">
      <alignment vertical="center"/>
    </xf>
    <xf numFmtId="0" fontId="0" fillId="34" borderId="12" xfId="0" applyFill="1" applyBorder="1" applyAlignment="1">
      <alignment vertical="center"/>
    </xf>
    <xf numFmtId="0" fontId="0" fillId="34" borderId="12" xfId="0" applyFont="1" applyFill="1" applyBorder="1" applyAlignment="1">
      <alignment vertical="center"/>
    </xf>
    <xf numFmtId="0" fontId="0" fillId="34" borderId="12" xfId="0" applyFont="1" applyFill="1" applyBorder="1" applyAlignment="1">
      <alignment horizontal="left" vertical="center"/>
    </xf>
    <xf numFmtId="0" fontId="4" fillId="0" borderId="0" xfId="0" applyFont="1" applyAlignment="1">
      <alignment/>
    </xf>
    <xf numFmtId="0" fontId="0" fillId="0" borderId="0" xfId="0" applyFont="1" applyAlignment="1">
      <alignment/>
    </xf>
    <xf numFmtId="0" fontId="5" fillId="0" borderId="0" xfId="0" applyFont="1" applyAlignment="1">
      <alignment/>
    </xf>
    <xf numFmtId="0" fontId="0" fillId="0" borderId="14" xfId="0" applyFont="1" applyBorder="1" applyAlignment="1">
      <alignment horizontal="right" vertical="center"/>
    </xf>
    <xf numFmtId="0" fontId="46" fillId="0" borderId="0" xfId="0" applyFont="1" applyAlignment="1">
      <alignment vertical="center"/>
    </xf>
    <xf numFmtId="0" fontId="46" fillId="0" borderId="0" xfId="0" applyFont="1" applyAlignment="1">
      <alignment horizontal="center" vertical="center"/>
    </xf>
    <xf numFmtId="3" fontId="0" fillId="0" borderId="14" xfId="0" applyNumberFormat="1" applyFont="1" applyBorder="1" applyAlignment="1">
      <alignment vertical="center"/>
    </xf>
    <xf numFmtId="0" fontId="0" fillId="0" borderId="14" xfId="0" applyFont="1" applyBorder="1" applyAlignment="1">
      <alignment vertical="center"/>
    </xf>
    <xf numFmtId="0" fontId="0" fillId="0" borderId="12" xfId="0" applyFont="1" applyBorder="1" applyAlignment="1">
      <alignment vertical="center" wrapText="1"/>
    </xf>
    <xf numFmtId="0" fontId="0" fillId="35" borderId="12" xfId="0" applyFill="1" applyBorder="1" applyAlignment="1">
      <alignment vertical="center"/>
    </xf>
    <xf numFmtId="0" fontId="0" fillId="35" borderId="13" xfId="0" applyFont="1" applyFill="1" applyBorder="1" applyAlignment="1">
      <alignment vertical="center"/>
    </xf>
    <xf numFmtId="0" fontId="0" fillId="35" borderId="14" xfId="0" applyFont="1" applyFill="1" applyBorder="1" applyAlignment="1">
      <alignment vertical="center"/>
    </xf>
    <xf numFmtId="0" fontId="0" fillId="35" borderId="12" xfId="0" applyFont="1" applyFill="1" applyBorder="1" applyAlignment="1">
      <alignment vertical="center"/>
    </xf>
    <xf numFmtId="3" fontId="0" fillId="0" borderId="12" xfId="0" applyNumberFormat="1" applyFont="1" applyBorder="1" applyAlignment="1">
      <alignment vertical="center"/>
    </xf>
    <xf numFmtId="4" fontId="0" fillId="34" borderId="13" xfId="0" applyNumberFormat="1" applyFont="1" applyFill="1" applyBorder="1" applyAlignment="1">
      <alignment vertical="center"/>
    </xf>
    <xf numFmtId="4" fontId="0" fillId="34" borderId="14" xfId="0" applyNumberFormat="1" applyFont="1" applyFill="1" applyBorder="1" applyAlignment="1">
      <alignment vertical="center"/>
    </xf>
    <xf numFmtId="4" fontId="0" fillId="34" borderId="12" xfId="0" applyNumberFormat="1" applyFont="1" applyFill="1" applyBorder="1" applyAlignment="1">
      <alignment vertical="center"/>
    </xf>
    <xf numFmtId="4" fontId="0" fillId="34" borderId="12" xfId="0" applyNumberFormat="1" applyFill="1" applyBorder="1" applyAlignment="1">
      <alignment vertical="center"/>
    </xf>
    <xf numFmtId="4" fontId="0" fillId="34" borderId="14" xfId="0" applyNumberFormat="1" applyFill="1" applyBorder="1" applyAlignment="1">
      <alignment vertical="center"/>
    </xf>
    <xf numFmtId="3" fontId="0" fillId="0" borderId="12" xfId="0" applyNumberFormat="1" applyFont="1" applyFill="1" applyBorder="1" applyAlignment="1">
      <alignment vertical="center"/>
    </xf>
    <xf numFmtId="3" fontId="0" fillId="0" borderId="14" xfId="0" applyNumberFormat="1" applyFont="1" applyFill="1" applyBorder="1" applyAlignment="1">
      <alignment vertical="center"/>
    </xf>
    <xf numFmtId="49" fontId="0" fillId="0" borderId="14" xfId="0" applyNumberFormat="1" applyFont="1" applyBorder="1" applyAlignment="1">
      <alignment horizontal="center" vertical="center"/>
    </xf>
    <xf numFmtId="49" fontId="0" fillId="0" borderId="14" xfId="0" applyNumberFormat="1" applyFont="1" applyBorder="1" applyAlignment="1">
      <alignment horizontal="left" vertical="center"/>
    </xf>
    <xf numFmtId="3" fontId="0" fillId="34" borderId="15" xfId="0" applyNumberFormat="1" applyFont="1" applyFill="1" applyBorder="1" applyAlignment="1">
      <alignment horizontal="center" vertical="center"/>
    </xf>
    <xf numFmtId="3" fontId="0" fillId="34" borderId="10" xfId="0" applyNumberFormat="1" applyFont="1" applyFill="1" applyBorder="1" applyAlignment="1">
      <alignment horizontal="center" vertical="center"/>
    </xf>
    <xf numFmtId="0" fontId="4" fillId="34" borderId="16" xfId="0" applyFont="1" applyFill="1" applyBorder="1" applyAlignment="1">
      <alignment horizontal="center" vertical="center"/>
    </xf>
    <xf numFmtId="0" fontId="4" fillId="34" borderId="13" xfId="0" applyFont="1" applyFill="1" applyBorder="1" applyAlignment="1">
      <alignment horizontal="center" vertical="center"/>
    </xf>
    <xf numFmtId="4" fontId="0" fillId="36" borderId="17" xfId="0" applyNumberFormat="1" applyFont="1" applyFill="1" applyBorder="1" applyAlignment="1">
      <alignment horizontal="center" vertical="center"/>
    </xf>
    <xf numFmtId="3" fontId="0" fillId="34" borderId="18" xfId="0" applyNumberFormat="1" applyFont="1" applyFill="1" applyBorder="1" applyAlignment="1">
      <alignment horizontal="center" vertical="center"/>
    </xf>
    <xf numFmtId="3" fontId="0" fillId="34" borderId="0" xfId="0" applyNumberFormat="1" applyFont="1" applyFill="1" applyBorder="1" applyAlignment="1">
      <alignment horizontal="center" vertical="center"/>
    </xf>
    <xf numFmtId="0" fontId="4" fillId="0" borderId="19" xfId="0" applyFont="1" applyBorder="1" applyAlignment="1">
      <alignment vertical="center"/>
    </xf>
    <xf numFmtId="4" fontId="0" fillId="0" borderId="11" xfId="0" applyNumberFormat="1" applyBorder="1" applyAlignment="1">
      <alignment vertical="center" wrapText="1"/>
    </xf>
    <xf numFmtId="4" fontId="0" fillId="0" borderId="20" xfId="0" applyNumberFormat="1" applyBorder="1" applyAlignment="1">
      <alignment vertical="center" wrapText="1"/>
    </xf>
    <xf numFmtId="4" fontId="0" fillId="0" borderId="21" xfId="0" applyNumberFormat="1" applyBorder="1" applyAlignment="1">
      <alignment vertical="center" wrapText="1"/>
    </xf>
    <xf numFmtId="4" fontId="0" fillId="0" borderId="22" xfId="0" applyNumberFormat="1" applyBorder="1" applyAlignment="1">
      <alignment vertical="center" wrapText="1"/>
    </xf>
    <xf numFmtId="0" fontId="0" fillId="0" borderId="0" xfId="0" applyFill="1" applyAlignment="1">
      <alignment vertical="center" wrapText="1"/>
    </xf>
    <xf numFmtId="0" fontId="4" fillId="0" borderId="0" xfId="0" applyFont="1" applyAlignment="1">
      <alignment vertical="center"/>
    </xf>
    <xf numFmtId="0" fontId="6" fillId="0" borderId="0" xfId="0" applyFont="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horizontal="center" vertical="center"/>
    </xf>
    <xf numFmtId="0" fontId="0" fillId="34" borderId="23"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0" borderId="23" xfId="0" applyFont="1" applyBorder="1" applyAlignment="1">
      <alignment horizontal="right" vertical="center" wrapText="1"/>
    </xf>
    <xf numFmtId="0" fontId="0" fillId="0" borderId="14" xfId="0" applyFont="1" applyBorder="1" applyAlignment="1">
      <alignment horizontal="right" vertical="center" wrapText="1"/>
    </xf>
    <xf numFmtId="0" fontId="0" fillId="0" borderId="23" xfId="0" applyBorder="1" applyAlignment="1">
      <alignment horizontal="center" vertical="center" wrapText="1"/>
    </xf>
    <xf numFmtId="0" fontId="0" fillId="0" borderId="14" xfId="0" applyBorder="1" applyAlignment="1">
      <alignment horizontal="center" vertical="center" wrapText="1"/>
    </xf>
    <xf numFmtId="0" fontId="0" fillId="36" borderId="23" xfId="0" applyFill="1" applyBorder="1" applyAlignment="1">
      <alignment horizontal="center" vertical="center"/>
    </xf>
    <xf numFmtId="0" fontId="0" fillId="36" borderId="14" xfId="0" applyFill="1" applyBorder="1" applyAlignment="1">
      <alignment horizontal="center" vertical="center"/>
    </xf>
    <xf numFmtId="0" fontId="0" fillId="0" borderId="23" xfId="0" applyFont="1" applyBorder="1" applyAlignment="1">
      <alignment horizontal="right" vertical="center"/>
    </xf>
    <xf numFmtId="0" fontId="0" fillId="0" borderId="14" xfId="0" applyFont="1" applyBorder="1" applyAlignment="1">
      <alignment horizontal="right" vertical="center"/>
    </xf>
    <xf numFmtId="0" fontId="0" fillId="33" borderId="0" xfId="0" applyFill="1" applyAlignment="1">
      <alignment horizontal="left" vertical="center" wrapText="1"/>
    </xf>
    <xf numFmtId="0" fontId="0" fillId="0" borderId="23" xfId="0" applyFont="1" applyBorder="1" applyAlignment="1">
      <alignment horizontal="left" vertical="top" wrapText="1"/>
    </xf>
    <xf numFmtId="0" fontId="0" fillId="0" borderId="14" xfId="0" applyFont="1" applyBorder="1" applyAlignment="1">
      <alignment horizontal="left" vertical="top" wrapText="1"/>
    </xf>
    <xf numFmtId="0" fontId="0" fillId="0" borderId="23" xfId="0" applyFont="1" applyBorder="1" applyAlignment="1">
      <alignment horizontal="left" vertical="center" wrapText="1"/>
    </xf>
    <xf numFmtId="0" fontId="0" fillId="0" borderId="14" xfId="0" applyFont="1" applyBorder="1" applyAlignment="1">
      <alignment horizontal="left" vertical="center" wrapText="1"/>
    </xf>
    <xf numFmtId="0" fontId="0" fillId="0" borderId="23" xfId="0" applyFont="1" applyBorder="1" applyAlignment="1">
      <alignment horizontal="center" vertical="center" wrapText="1"/>
    </xf>
    <xf numFmtId="0" fontId="0" fillId="0" borderId="14" xfId="0" applyFont="1" applyBorder="1" applyAlignment="1">
      <alignment horizontal="center" vertical="center" wrapText="1"/>
    </xf>
    <xf numFmtId="49" fontId="0" fillId="0" borderId="23"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23" xfId="0" applyNumberFormat="1" applyFont="1" applyBorder="1" applyAlignment="1">
      <alignment horizontal="left" vertical="center"/>
    </xf>
    <xf numFmtId="49" fontId="0" fillId="0" borderId="14" xfId="0" applyNumberFormat="1" applyFont="1" applyBorder="1" applyAlignment="1">
      <alignment horizontal="left" vertical="center"/>
    </xf>
    <xf numFmtId="3" fontId="0" fillId="0" borderId="23" xfId="0" applyNumberFormat="1" applyFont="1" applyBorder="1" applyAlignment="1">
      <alignment horizontal="center" vertical="center"/>
    </xf>
    <xf numFmtId="3" fontId="0" fillId="0" borderId="24" xfId="0" applyNumberFormat="1" applyFont="1" applyBorder="1" applyAlignment="1">
      <alignment horizontal="center" vertical="center"/>
    </xf>
    <xf numFmtId="3" fontId="0" fillId="0" borderId="14" xfId="0" applyNumberFormat="1" applyFont="1" applyBorder="1" applyAlignment="1">
      <alignment horizontal="center" vertical="center"/>
    </xf>
    <xf numFmtId="0" fontId="0" fillId="36" borderId="23" xfId="0" applyFont="1" applyFill="1" applyBorder="1" applyAlignment="1">
      <alignment horizontal="center" vertical="center"/>
    </xf>
    <xf numFmtId="0" fontId="0" fillId="36" borderId="14"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49" fontId="0" fillId="0" borderId="25" xfId="0" applyNumberFormat="1" applyFont="1" applyBorder="1" applyAlignment="1">
      <alignment horizontal="left" vertical="center"/>
    </xf>
    <xf numFmtId="49" fontId="0" fillId="0" borderId="25" xfId="0" applyNumberFormat="1" applyFont="1" applyBorder="1" applyAlignment="1">
      <alignment horizontal="center" vertical="center"/>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44" fontId="0" fillId="35" borderId="28" xfId="59" applyFont="1" applyFill="1" applyBorder="1" applyAlignment="1">
      <alignment horizontal="center" vertical="center" wrapText="1"/>
    </xf>
    <xf numFmtId="44" fontId="0" fillId="35" borderId="29" xfId="59" applyFont="1" applyFill="1" applyBorder="1" applyAlignment="1">
      <alignment horizontal="center" vertical="center" wrapText="1"/>
    </xf>
    <xf numFmtId="44" fontId="0" fillId="35" borderId="30" xfId="59" applyFont="1" applyFill="1" applyBorder="1" applyAlignment="1">
      <alignment horizontal="center" vertical="center" wrapText="1"/>
    </xf>
    <xf numFmtId="44" fontId="0" fillId="35" borderId="31" xfId="59" applyFont="1" applyFill="1" applyBorder="1" applyAlignment="1">
      <alignment horizontal="center" vertical="center" wrapText="1"/>
    </xf>
    <xf numFmtId="44" fontId="0" fillId="35" borderId="21" xfId="59" applyFont="1" applyFill="1" applyBorder="1" applyAlignment="1">
      <alignment horizontal="center" vertical="center" wrapText="1"/>
    </xf>
    <xf numFmtId="44" fontId="0" fillId="35" borderId="32" xfId="59" applyFont="1" applyFill="1" applyBorder="1" applyAlignment="1">
      <alignment horizontal="center" vertical="center" wrapText="1"/>
    </xf>
    <xf numFmtId="0" fontId="4" fillId="36" borderId="33" xfId="0" applyFont="1" applyFill="1" applyBorder="1" applyAlignment="1">
      <alignment horizontal="center" vertical="center"/>
    </xf>
    <xf numFmtId="0" fontId="4" fillId="36" borderId="34" xfId="0" applyFont="1" applyFill="1" applyBorder="1" applyAlignment="1">
      <alignment horizontal="center" vertical="center"/>
    </xf>
    <xf numFmtId="0" fontId="4" fillId="36" borderId="35" xfId="0" applyFont="1" applyFill="1" applyBorder="1" applyAlignment="1">
      <alignment horizontal="center" vertical="center"/>
    </xf>
    <xf numFmtId="0" fontId="46" fillId="0" borderId="0" xfId="0" applyFont="1" applyAlignment="1">
      <alignment horizontal="left" vertical="center" wrapText="1"/>
    </xf>
    <xf numFmtId="0" fontId="4" fillId="0" borderId="19" xfId="0" applyFont="1" applyBorder="1" applyAlignment="1">
      <alignment horizontal="center" vertical="center" wrapText="1"/>
    </xf>
    <xf numFmtId="0" fontId="4" fillId="0" borderId="13" xfId="0" applyFont="1" applyBorder="1" applyAlignment="1">
      <alignment horizontal="center" vertical="center" wrapText="1"/>
    </xf>
    <xf numFmtId="3" fontId="0" fillId="34" borderId="26" xfId="0" applyNumberFormat="1" applyFont="1" applyFill="1" applyBorder="1" applyAlignment="1">
      <alignment horizontal="center" vertical="center"/>
    </xf>
    <xf numFmtId="3" fontId="0" fillId="34" borderId="11" xfId="0" applyNumberFormat="1" applyFont="1" applyFill="1" applyBorder="1" applyAlignment="1">
      <alignment horizontal="center" vertical="center"/>
    </xf>
    <xf numFmtId="3" fontId="0" fillId="34" borderId="20" xfId="0" applyNumberFormat="1" applyFont="1" applyFill="1" applyBorder="1" applyAlignment="1">
      <alignment horizontal="center" vertical="center"/>
    </xf>
    <xf numFmtId="3" fontId="0" fillId="34" borderId="15" xfId="0" applyNumberFormat="1" applyFont="1" applyFill="1" applyBorder="1" applyAlignment="1">
      <alignment horizontal="center" vertical="center"/>
    </xf>
    <xf numFmtId="3" fontId="0" fillId="34" borderId="10" xfId="0" applyNumberFormat="1" applyFont="1" applyFill="1" applyBorder="1" applyAlignment="1">
      <alignment horizontal="center" vertical="center"/>
    </xf>
    <xf numFmtId="3" fontId="0" fillId="34" borderId="17" xfId="0" applyNumberFormat="1" applyFont="1" applyFill="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53"/>
  <sheetViews>
    <sheetView zoomScalePageLayoutView="0" workbookViewId="0" topLeftCell="A1">
      <selection activeCell="J51" sqref="A1:J51"/>
    </sheetView>
  </sheetViews>
  <sheetFormatPr defaultColWidth="11.421875" defaultRowHeight="12.75"/>
  <cols>
    <col min="1" max="1" width="10.00390625" style="3" customWidth="1"/>
    <col min="2" max="2" width="27.28125" style="3" bestFit="1" customWidth="1"/>
    <col min="3" max="3" width="81.28125" style="3" customWidth="1"/>
    <col min="4" max="4" width="9.7109375" style="3" bestFit="1" customWidth="1"/>
    <col min="5" max="5" width="10.00390625" style="8" customWidth="1"/>
    <col min="6" max="6" width="12.140625" style="3" customWidth="1"/>
    <col min="7" max="7" width="14.7109375" style="3" customWidth="1"/>
    <col min="8" max="8" width="15.421875" style="3" customWidth="1"/>
    <col min="9" max="9" width="14.7109375" style="3" customWidth="1"/>
    <col min="10" max="16384" width="11.421875" style="3" customWidth="1"/>
  </cols>
  <sheetData>
    <row r="1" spans="1:7" ht="18">
      <c r="A1" s="2" t="s">
        <v>0</v>
      </c>
      <c r="B1" s="2"/>
      <c r="C1" s="1" t="s">
        <v>9</v>
      </c>
      <c r="D1" s="1"/>
      <c r="E1" s="13"/>
      <c r="F1" s="1"/>
      <c r="G1" s="1"/>
    </row>
    <row r="2" spans="1:7" ht="18">
      <c r="A2" s="4"/>
      <c r="B2" s="4"/>
      <c r="C2" s="1"/>
      <c r="D2" s="1"/>
      <c r="E2" s="13"/>
      <c r="F2" s="1"/>
      <c r="G2" s="1"/>
    </row>
    <row r="3" spans="1:7" ht="18">
      <c r="A3" s="2" t="s">
        <v>1</v>
      </c>
      <c r="B3" s="2"/>
      <c r="C3" s="1" t="s">
        <v>14</v>
      </c>
      <c r="D3" s="1"/>
      <c r="E3" s="13"/>
      <c r="F3" s="1"/>
      <c r="G3" s="1"/>
    </row>
    <row r="4" spans="1:7" ht="18">
      <c r="A4" s="4"/>
      <c r="B4" s="4"/>
      <c r="C4" s="1"/>
      <c r="D4" s="1"/>
      <c r="E4" s="13"/>
      <c r="F4" s="1"/>
      <c r="G4" s="1"/>
    </row>
    <row r="5" spans="1:7" ht="18">
      <c r="A5" s="2" t="s">
        <v>2</v>
      </c>
      <c r="B5" s="2"/>
      <c r="C5" s="1"/>
      <c r="D5" s="1"/>
      <c r="E5" s="13"/>
      <c r="F5" s="1"/>
      <c r="G5" s="1"/>
    </row>
    <row r="6" spans="1:7" ht="18">
      <c r="A6" s="4"/>
      <c r="B6" s="4"/>
      <c r="C6" s="1"/>
      <c r="D6" s="1"/>
      <c r="E6" s="13"/>
      <c r="F6" s="1"/>
      <c r="G6" s="1"/>
    </row>
    <row r="7" spans="1:7" ht="18">
      <c r="A7" s="4"/>
      <c r="B7" s="4"/>
      <c r="C7" s="1"/>
      <c r="D7" s="1"/>
      <c r="E7" s="13"/>
      <c r="F7" s="1"/>
      <c r="G7" s="1"/>
    </row>
    <row r="8" spans="1:7" ht="18">
      <c r="A8" s="4"/>
      <c r="B8" s="4"/>
      <c r="C8" s="1"/>
      <c r="D8" s="1"/>
      <c r="E8" s="13"/>
      <c r="F8" s="1"/>
      <c r="G8" s="1"/>
    </row>
    <row r="9" spans="1:7" ht="18">
      <c r="A9" s="4"/>
      <c r="B9" s="4"/>
      <c r="C9" s="1"/>
      <c r="D9" s="1"/>
      <c r="E9" s="13"/>
      <c r="F9" s="1"/>
      <c r="G9" s="1"/>
    </row>
    <row r="10" spans="1:7" ht="18">
      <c r="A10" s="4"/>
      <c r="B10" s="4"/>
      <c r="C10" s="5"/>
      <c r="D10" s="5"/>
      <c r="E10" s="14"/>
      <c r="F10" s="5"/>
      <c r="G10" s="1"/>
    </row>
    <row r="11" spans="1:7" ht="18">
      <c r="A11" s="4"/>
      <c r="B11" s="4"/>
      <c r="C11" s="1" t="s">
        <v>3</v>
      </c>
      <c r="D11" s="1"/>
      <c r="E11" s="13"/>
      <c r="F11" s="1"/>
      <c r="G11" s="1"/>
    </row>
    <row r="12" spans="1:7" ht="18">
      <c r="A12" s="6"/>
      <c r="B12" s="6"/>
      <c r="C12" s="1"/>
      <c r="D12" s="1"/>
      <c r="E12" s="13"/>
      <c r="F12" s="1"/>
      <c r="G12" s="1"/>
    </row>
    <row r="14" spans="1:2" ht="23.25">
      <c r="A14" s="7" t="s">
        <v>15</v>
      </c>
      <c r="B14" s="7"/>
    </row>
    <row r="15" spans="1:2" ht="23.25">
      <c r="A15" s="7"/>
      <c r="B15" s="7"/>
    </row>
    <row r="16" spans="1:9" ht="76.5">
      <c r="A16" s="19" t="s">
        <v>53</v>
      </c>
      <c r="B16" s="19" t="s">
        <v>64</v>
      </c>
      <c r="C16" s="30" t="s">
        <v>55</v>
      </c>
      <c r="D16" s="19" t="s">
        <v>56</v>
      </c>
      <c r="E16" s="24" t="s">
        <v>57</v>
      </c>
      <c r="F16" s="30" t="s">
        <v>58</v>
      </c>
      <c r="G16" s="30" t="s">
        <v>59</v>
      </c>
      <c r="H16" s="30" t="s">
        <v>61</v>
      </c>
      <c r="I16" s="30" t="s">
        <v>62</v>
      </c>
    </row>
    <row r="17" spans="1:9" ht="12.75">
      <c r="A17" s="19" t="s">
        <v>4</v>
      </c>
      <c r="B17" s="19" t="s">
        <v>63</v>
      </c>
      <c r="C17" s="19" t="s">
        <v>16</v>
      </c>
      <c r="D17" s="97">
        <v>10000</v>
      </c>
      <c r="E17" s="73" t="s">
        <v>60</v>
      </c>
      <c r="F17" s="17"/>
      <c r="G17" s="17"/>
      <c r="H17" s="17"/>
      <c r="I17" s="17"/>
    </row>
    <row r="18" spans="1:9" ht="12.75">
      <c r="A18" s="20" t="s">
        <v>5</v>
      </c>
      <c r="B18" s="20"/>
      <c r="C18" s="25" t="s">
        <v>50</v>
      </c>
      <c r="D18" s="98"/>
      <c r="E18" s="74"/>
      <c r="F18" s="31"/>
      <c r="G18" s="31"/>
      <c r="H18" s="21" t="s">
        <v>17</v>
      </c>
      <c r="I18" s="32"/>
    </row>
    <row r="19" spans="1:9" ht="12.75">
      <c r="A19" s="22" t="s">
        <v>6</v>
      </c>
      <c r="B19" s="22"/>
      <c r="C19" s="25" t="s">
        <v>18</v>
      </c>
      <c r="D19" s="98"/>
      <c r="E19" s="74"/>
      <c r="F19" s="31"/>
      <c r="G19" s="31"/>
      <c r="H19" s="21" t="s">
        <v>67</v>
      </c>
      <c r="I19" s="32"/>
    </row>
    <row r="20" spans="1:9" ht="12.75">
      <c r="A20" s="17"/>
      <c r="B20" s="17"/>
      <c r="C20" s="17"/>
      <c r="D20" s="98"/>
      <c r="E20" s="74"/>
      <c r="F20" s="17"/>
      <c r="G20" s="17"/>
      <c r="H20" s="23"/>
      <c r="I20" s="17"/>
    </row>
    <row r="21" spans="1:9" ht="12.75">
      <c r="A21" s="19" t="s">
        <v>7</v>
      </c>
      <c r="B21" s="19"/>
      <c r="C21" s="19" t="s">
        <v>19</v>
      </c>
      <c r="D21" s="98"/>
      <c r="E21" s="74"/>
      <c r="F21" s="17"/>
      <c r="G21" s="17"/>
      <c r="H21" s="23"/>
      <c r="I21" s="17"/>
    </row>
    <row r="22" spans="1:9" ht="12.75">
      <c r="A22" s="22" t="s">
        <v>8</v>
      </c>
      <c r="B22" s="22"/>
      <c r="C22" s="25" t="s">
        <v>20</v>
      </c>
      <c r="D22" s="98"/>
      <c r="E22" s="74"/>
      <c r="F22" s="25"/>
      <c r="G22" s="25"/>
      <c r="H22" s="25"/>
      <c r="I22" s="25"/>
    </row>
    <row r="23" spans="1:9" ht="12.75">
      <c r="A23" s="22" t="s">
        <v>21</v>
      </c>
      <c r="B23" s="22"/>
      <c r="C23" s="25" t="s">
        <v>22</v>
      </c>
      <c r="D23" s="98"/>
      <c r="E23" s="74"/>
      <c r="F23" s="33"/>
      <c r="G23" s="33"/>
      <c r="H23" s="21" t="s">
        <v>23</v>
      </c>
      <c r="I23" s="32"/>
    </row>
    <row r="24" spans="1:9" ht="12.75">
      <c r="A24" s="22" t="s">
        <v>24</v>
      </c>
      <c r="B24" s="22"/>
      <c r="C24" s="25" t="s">
        <v>52</v>
      </c>
      <c r="D24" s="98"/>
      <c r="E24" s="74"/>
      <c r="F24" s="33"/>
      <c r="G24" s="33"/>
      <c r="H24" s="21" t="s">
        <v>68</v>
      </c>
      <c r="I24" s="32"/>
    </row>
    <row r="25" spans="1:9" ht="12.75">
      <c r="A25" s="22" t="s">
        <v>25</v>
      </c>
      <c r="B25" s="22"/>
      <c r="C25" s="25" t="s">
        <v>26</v>
      </c>
      <c r="D25" s="98"/>
      <c r="E25" s="74"/>
      <c r="F25" s="33"/>
      <c r="G25" s="33"/>
      <c r="H25" s="21" t="s">
        <v>23</v>
      </c>
      <c r="I25" s="32"/>
    </row>
    <row r="26" spans="1:9" ht="12.75">
      <c r="A26" s="22" t="s">
        <v>27</v>
      </c>
      <c r="B26" s="22"/>
      <c r="C26" s="25" t="s">
        <v>28</v>
      </c>
      <c r="D26" s="98"/>
      <c r="E26" s="74"/>
      <c r="F26" s="33"/>
      <c r="G26" s="33"/>
      <c r="H26" s="21" t="s">
        <v>29</v>
      </c>
      <c r="I26" s="32"/>
    </row>
    <row r="27" spans="1:9" ht="12.75">
      <c r="A27" s="22" t="s">
        <v>30</v>
      </c>
      <c r="B27" s="22"/>
      <c r="C27" s="25" t="s">
        <v>31</v>
      </c>
      <c r="D27" s="98"/>
      <c r="E27" s="74"/>
      <c r="F27" s="33"/>
      <c r="G27" s="33"/>
      <c r="H27" s="21" t="s">
        <v>17</v>
      </c>
      <c r="I27" s="32"/>
    </row>
    <row r="28" spans="1:9" ht="12.75">
      <c r="A28" s="22" t="s">
        <v>32</v>
      </c>
      <c r="B28" s="22"/>
      <c r="C28" s="25" t="s">
        <v>35</v>
      </c>
      <c r="D28" s="98"/>
      <c r="E28" s="74"/>
      <c r="F28" s="33"/>
      <c r="G28" s="33"/>
      <c r="H28" s="21" t="s">
        <v>33</v>
      </c>
      <c r="I28" s="32"/>
    </row>
    <row r="29" spans="1:9" ht="12.75">
      <c r="A29" s="22" t="s">
        <v>34</v>
      </c>
      <c r="B29" s="22"/>
      <c r="C29" s="25" t="s">
        <v>51</v>
      </c>
      <c r="D29" s="98"/>
      <c r="E29" s="74"/>
      <c r="F29" s="32"/>
      <c r="G29" s="32"/>
      <c r="H29" s="21" t="s">
        <v>33</v>
      </c>
      <c r="I29" s="32"/>
    </row>
    <row r="30" spans="1:9" ht="12.75">
      <c r="A30" s="22" t="s">
        <v>36</v>
      </c>
      <c r="B30" s="22"/>
      <c r="C30" s="25" t="s">
        <v>37</v>
      </c>
      <c r="D30" s="98"/>
      <c r="E30" s="74"/>
      <c r="F30" s="33"/>
      <c r="G30" s="33"/>
      <c r="H30" s="21" t="s">
        <v>33</v>
      </c>
      <c r="I30" s="32"/>
    </row>
    <row r="31" spans="1:9" ht="12.75">
      <c r="A31" s="22" t="s">
        <v>38</v>
      </c>
      <c r="B31" s="22"/>
      <c r="C31" s="25" t="s">
        <v>39</v>
      </c>
      <c r="D31" s="98"/>
      <c r="E31" s="74"/>
      <c r="F31" s="32"/>
      <c r="G31" s="32"/>
      <c r="H31" s="21" t="s">
        <v>33</v>
      </c>
      <c r="I31" s="32"/>
    </row>
    <row r="32" spans="1:9" ht="12.75">
      <c r="A32" s="26"/>
      <c r="B32" s="26"/>
      <c r="C32" s="25" t="s">
        <v>40</v>
      </c>
      <c r="D32" s="98"/>
      <c r="E32" s="74"/>
      <c r="F32" s="25"/>
      <c r="G32" s="25"/>
      <c r="H32" s="23"/>
      <c r="I32" s="17"/>
    </row>
    <row r="33" spans="1:9" ht="12.75">
      <c r="A33" s="26"/>
      <c r="B33" s="26"/>
      <c r="C33" s="25" t="s">
        <v>41</v>
      </c>
      <c r="D33" s="98"/>
      <c r="E33" s="74"/>
      <c r="F33" s="25"/>
      <c r="G33" s="25"/>
      <c r="H33" s="23"/>
      <c r="I33" s="17"/>
    </row>
    <row r="34" spans="1:9" ht="12.75">
      <c r="A34" s="22" t="s">
        <v>42</v>
      </c>
      <c r="B34" s="22"/>
      <c r="C34" s="25" t="s">
        <v>43</v>
      </c>
      <c r="D34" s="98"/>
      <c r="E34" s="74"/>
      <c r="F34" s="33"/>
      <c r="G34" s="33"/>
      <c r="H34" s="21" t="s">
        <v>67</v>
      </c>
      <c r="I34" s="32"/>
    </row>
    <row r="35" spans="1:9" ht="12.75">
      <c r="A35" s="22" t="s">
        <v>44</v>
      </c>
      <c r="B35" s="22"/>
      <c r="C35" s="25" t="s">
        <v>49</v>
      </c>
      <c r="D35" s="98"/>
      <c r="E35" s="74"/>
      <c r="F35" s="33"/>
      <c r="G35" s="33"/>
      <c r="H35" s="21" t="s">
        <v>29</v>
      </c>
      <c r="I35" s="32"/>
    </row>
    <row r="36" spans="1:9" ht="12.75">
      <c r="A36" s="95" t="s">
        <v>48</v>
      </c>
      <c r="B36" s="93"/>
      <c r="C36" s="87" t="s">
        <v>69</v>
      </c>
      <c r="D36" s="98"/>
      <c r="E36" s="74"/>
      <c r="F36" s="73"/>
      <c r="G36" s="73"/>
      <c r="H36" s="84"/>
      <c r="I36" s="82"/>
    </row>
    <row r="37" spans="1:9" ht="12.75">
      <c r="A37" s="96"/>
      <c r="B37" s="94"/>
      <c r="C37" s="88"/>
      <c r="D37" s="99"/>
      <c r="E37" s="75"/>
      <c r="F37" s="75"/>
      <c r="G37" s="75"/>
      <c r="H37" s="85"/>
      <c r="I37" s="83"/>
    </row>
    <row r="38" spans="1:9" ht="12.75">
      <c r="A38" s="17"/>
      <c r="B38" s="17"/>
      <c r="C38" s="17"/>
      <c r="D38" s="17"/>
      <c r="E38" s="18"/>
      <c r="F38" s="17"/>
      <c r="G38" s="17"/>
      <c r="H38" s="23"/>
      <c r="I38" s="17"/>
    </row>
    <row r="39" spans="1:9" ht="12.75">
      <c r="A39" s="19" t="s">
        <v>13</v>
      </c>
      <c r="B39" s="19"/>
      <c r="C39" s="19" t="s">
        <v>45</v>
      </c>
      <c r="D39" s="19"/>
      <c r="E39" s="18"/>
      <c r="F39" s="17"/>
      <c r="G39" s="17"/>
      <c r="H39" s="23"/>
      <c r="I39" s="17"/>
    </row>
    <row r="40" spans="1:9" ht="12.75" hidden="1">
      <c r="A40" s="95" t="s">
        <v>12</v>
      </c>
      <c r="B40" s="93"/>
      <c r="C40" s="89" t="s">
        <v>72</v>
      </c>
      <c r="D40" s="91"/>
      <c r="E40" s="80"/>
      <c r="F40" s="80"/>
      <c r="G40" s="80"/>
      <c r="H40" s="78" t="s">
        <v>46</v>
      </c>
      <c r="I40" s="76" t="s">
        <v>73</v>
      </c>
    </row>
    <row r="41" spans="1:9" ht="78.75" customHeight="1">
      <c r="A41" s="96"/>
      <c r="B41" s="94"/>
      <c r="C41" s="90"/>
      <c r="D41" s="92"/>
      <c r="E41" s="81"/>
      <c r="F41" s="81"/>
      <c r="G41" s="81"/>
      <c r="H41" s="79"/>
      <c r="I41" s="77"/>
    </row>
    <row r="42" spans="1:9" ht="12.75">
      <c r="A42" s="27"/>
      <c r="B42" s="27"/>
      <c r="C42" s="27" t="s">
        <v>70</v>
      </c>
      <c r="D42" s="28"/>
      <c r="E42" s="28"/>
      <c r="F42" s="27"/>
      <c r="G42" s="27"/>
      <c r="H42" s="27"/>
      <c r="I42" s="29"/>
    </row>
    <row r="44" spans="1:2" ht="12.75" customHeight="1">
      <c r="A44" s="86" t="s">
        <v>71</v>
      </c>
      <c r="B44" s="86"/>
    </row>
    <row r="45" spans="1:2" ht="12.75">
      <c r="A45" s="86"/>
      <c r="B45" s="86"/>
    </row>
    <row r="46" spans="1:2" ht="12.75">
      <c r="A46" s="86"/>
      <c r="B46" s="86"/>
    </row>
    <row r="47" spans="1:2" ht="12.75">
      <c r="A47" s="86"/>
      <c r="B47" s="86"/>
    </row>
    <row r="51" spans="1:7" ht="18">
      <c r="A51" s="9"/>
      <c r="B51" s="9"/>
      <c r="C51" s="1"/>
      <c r="D51" s="1"/>
      <c r="E51" s="13"/>
      <c r="F51" s="10"/>
      <c r="G51" s="10"/>
    </row>
    <row r="52" spans="1:7" ht="18">
      <c r="A52" s="11" t="s">
        <v>10</v>
      </c>
      <c r="B52" s="11"/>
      <c r="C52" s="12"/>
      <c r="D52" s="12"/>
      <c r="E52" s="15"/>
      <c r="F52" s="10"/>
      <c r="G52" s="12" t="s">
        <v>11</v>
      </c>
    </row>
    <row r="53" spans="1:7" ht="18">
      <c r="A53" s="9"/>
      <c r="B53" s="9"/>
      <c r="C53" s="10"/>
      <c r="D53" s="10"/>
      <c r="E53" s="16"/>
      <c r="F53" s="10"/>
      <c r="G53" s="10"/>
    </row>
  </sheetData>
  <sheetProtection/>
  <mergeCells count="19">
    <mergeCell ref="A44:B47"/>
    <mergeCell ref="C36:C37"/>
    <mergeCell ref="C40:C41"/>
    <mergeCell ref="D40:D41"/>
    <mergeCell ref="E40:E41"/>
    <mergeCell ref="B36:B37"/>
    <mergeCell ref="A36:A37"/>
    <mergeCell ref="A40:A41"/>
    <mergeCell ref="B40:B41"/>
    <mergeCell ref="D17:D37"/>
    <mergeCell ref="E17:E37"/>
    <mergeCell ref="I40:I41"/>
    <mergeCell ref="H40:H41"/>
    <mergeCell ref="G40:G41"/>
    <mergeCell ref="F40:F41"/>
    <mergeCell ref="I36:I37"/>
    <mergeCell ref="H36:H37"/>
    <mergeCell ref="G36:G37"/>
    <mergeCell ref="F36:F37"/>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2"/>
  <sheetViews>
    <sheetView zoomScalePageLayoutView="0" workbookViewId="0" topLeftCell="A1">
      <selection activeCell="B33" sqref="B33"/>
    </sheetView>
  </sheetViews>
  <sheetFormatPr defaultColWidth="16.00390625" defaultRowHeight="12.75"/>
  <cols>
    <col min="1" max="1" width="16.00390625" style="3" customWidth="1"/>
    <col min="2" max="2" width="28.00390625" style="3" bestFit="1" customWidth="1"/>
    <col min="3" max="3" width="72.57421875" style="3" customWidth="1"/>
    <col min="4" max="5" width="16.00390625" style="8" customWidth="1"/>
    <col min="6" max="16384" width="16.00390625" style="3" customWidth="1"/>
  </cols>
  <sheetData>
    <row r="1" spans="1:8" ht="18">
      <c r="A1" s="2" t="s">
        <v>0</v>
      </c>
      <c r="B1" s="2"/>
      <c r="C1" s="1" t="s">
        <v>9</v>
      </c>
      <c r="D1" s="13"/>
      <c r="E1" s="13"/>
      <c r="F1" s="1"/>
      <c r="G1" s="1"/>
      <c r="H1" s="1"/>
    </row>
    <row r="2" spans="1:8" ht="18">
      <c r="A2" s="4"/>
      <c r="B2" s="4"/>
      <c r="C2" s="1"/>
      <c r="D2" s="13"/>
      <c r="E2" s="13"/>
      <c r="F2" s="1"/>
      <c r="G2" s="1"/>
      <c r="H2" s="1"/>
    </row>
    <row r="3" spans="1:8" ht="18">
      <c r="A3" s="2" t="s">
        <v>1</v>
      </c>
      <c r="B3" s="2"/>
      <c r="C3" s="1" t="s">
        <v>14</v>
      </c>
      <c r="D3" s="13"/>
      <c r="E3" s="13"/>
      <c r="F3" s="1"/>
      <c r="G3" s="1"/>
      <c r="H3" s="1"/>
    </row>
    <row r="4" spans="1:8" ht="18">
      <c r="A4" s="4"/>
      <c r="B4" s="4"/>
      <c r="C4" s="1"/>
      <c r="D4" s="13"/>
      <c r="E4" s="13"/>
      <c r="F4" s="1"/>
      <c r="G4" s="1"/>
      <c r="H4" s="1"/>
    </row>
    <row r="5" spans="1:8" ht="18">
      <c r="A5" s="2" t="s">
        <v>2</v>
      </c>
      <c r="B5" s="2"/>
      <c r="C5" s="1"/>
      <c r="D5" s="13"/>
      <c r="E5" s="13"/>
      <c r="F5" s="1"/>
      <c r="G5" s="1"/>
      <c r="H5" s="1"/>
    </row>
    <row r="6" spans="1:8" ht="18">
      <c r="A6" s="4"/>
      <c r="B6" s="4"/>
      <c r="C6" s="1"/>
      <c r="D6" s="13"/>
      <c r="E6" s="13"/>
      <c r="F6" s="1"/>
      <c r="G6" s="1"/>
      <c r="H6" s="1"/>
    </row>
    <row r="7" spans="1:8" ht="18">
      <c r="A7" s="4"/>
      <c r="B7" s="4"/>
      <c r="C7" s="1"/>
      <c r="D7" s="13"/>
      <c r="E7" s="13"/>
      <c r="F7" s="1"/>
      <c r="G7" s="1"/>
      <c r="H7" s="1"/>
    </row>
    <row r="8" spans="1:8" ht="18">
      <c r="A8" s="4"/>
      <c r="B8" s="4"/>
      <c r="C8" s="1"/>
      <c r="D8" s="13"/>
      <c r="E8" s="13"/>
      <c r="F8" s="1"/>
      <c r="G8" s="1"/>
      <c r="H8" s="1"/>
    </row>
    <row r="9" spans="1:8" ht="18">
      <c r="A9" s="4"/>
      <c r="B9" s="4"/>
      <c r="C9" s="1"/>
      <c r="D9" s="13"/>
      <c r="E9" s="13"/>
      <c r="F9" s="1"/>
      <c r="G9" s="1"/>
      <c r="H9" s="1"/>
    </row>
    <row r="10" spans="1:8" ht="18">
      <c r="A10" s="4"/>
      <c r="B10" s="4"/>
      <c r="C10" s="5"/>
      <c r="D10" s="14"/>
      <c r="E10" s="14"/>
      <c r="F10" s="1"/>
      <c r="G10" s="1"/>
      <c r="H10" s="1"/>
    </row>
    <row r="11" spans="1:8" ht="18">
      <c r="A11" s="4"/>
      <c r="B11" s="4"/>
      <c r="C11" s="1" t="s">
        <v>3</v>
      </c>
      <c r="D11" s="13"/>
      <c r="E11" s="13"/>
      <c r="F11" s="1"/>
      <c r="G11" s="1"/>
      <c r="H11" s="1"/>
    </row>
    <row r="12" spans="1:8" ht="18">
      <c r="A12" s="6"/>
      <c r="B12" s="6"/>
      <c r="C12" s="1"/>
      <c r="D12" s="13"/>
      <c r="E12" s="13"/>
      <c r="F12" s="1"/>
      <c r="G12" s="1"/>
      <c r="H12" s="1"/>
    </row>
    <row r="14" spans="1:2" ht="23.25">
      <c r="A14" s="7" t="s">
        <v>15</v>
      </c>
      <c r="B14" s="7"/>
    </row>
    <row r="15" spans="1:9" ht="63.75">
      <c r="A15" s="19" t="s">
        <v>53</v>
      </c>
      <c r="B15" s="19" t="s">
        <v>54</v>
      </c>
      <c r="C15" s="30" t="s">
        <v>55</v>
      </c>
      <c r="D15" s="24" t="s">
        <v>56</v>
      </c>
      <c r="E15" s="24" t="s">
        <v>57</v>
      </c>
      <c r="F15" s="30" t="s">
        <v>58</v>
      </c>
      <c r="G15" s="30" t="s">
        <v>59</v>
      </c>
      <c r="H15" s="30" t="s">
        <v>61</v>
      </c>
      <c r="I15" s="30" t="s">
        <v>62</v>
      </c>
    </row>
    <row r="16" spans="1:9" ht="12.75">
      <c r="A16" s="25" t="s">
        <v>4</v>
      </c>
      <c r="B16" s="25" t="s">
        <v>65</v>
      </c>
      <c r="C16" s="19" t="s">
        <v>19</v>
      </c>
      <c r="D16" s="102">
        <v>30</v>
      </c>
      <c r="E16" s="73" t="s">
        <v>66</v>
      </c>
      <c r="F16" s="17"/>
      <c r="G16" s="17"/>
      <c r="H16" s="17"/>
      <c r="I16" s="17"/>
    </row>
    <row r="17" spans="1:9" ht="12.75">
      <c r="A17" s="20" t="s">
        <v>5</v>
      </c>
      <c r="B17" s="20"/>
      <c r="C17" s="25" t="s">
        <v>47</v>
      </c>
      <c r="D17" s="103"/>
      <c r="E17" s="74"/>
      <c r="F17" s="33"/>
      <c r="G17" s="25"/>
      <c r="H17" s="21" t="s">
        <v>33</v>
      </c>
      <c r="I17" s="34"/>
    </row>
    <row r="18" spans="1:9" ht="12.75">
      <c r="A18" s="95" t="s">
        <v>6</v>
      </c>
      <c r="B18" s="93"/>
      <c r="C18" s="89" t="s">
        <v>69</v>
      </c>
      <c r="D18" s="103"/>
      <c r="E18" s="74"/>
      <c r="F18" s="100"/>
      <c r="G18" s="73"/>
      <c r="H18" s="73"/>
      <c r="I18" s="100"/>
    </row>
    <row r="19" spans="1:10" ht="12.75">
      <c r="A19" s="96"/>
      <c r="B19" s="94"/>
      <c r="C19" s="90"/>
      <c r="D19" s="104"/>
      <c r="E19" s="75"/>
      <c r="F19" s="101"/>
      <c r="G19" s="75"/>
      <c r="H19" s="75"/>
      <c r="I19" s="101"/>
      <c r="J19" s="8"/>
    </row>
    <row r="20" spans="1:9" ht="12.75">
      <c r="A20" s="27"/>
      <c r="B20" s="27"/>
      <c r="C20" s="27" t="s">
        <v>70</v>
      </c>
      <c r="D20" s="28"/>
      <c r="E20" s="28"/>
      <c r="F20" s="27"/>
      <c r="G20" s="27"/>
      <c r="H20" s="27"/>
      <c r="I20" s="29"/>
    </row>
    <row r="22" spans="1:2" ht="12.75" customHeight="1">
      <c r="A22" s="86" t="s">
        <v>71</v>
      </c>
      <c r="B22" s="86"/>
    </row>
    <row r="23" spans="1:2" ht="12.75">
      <c r="A23" s="86"/>
      <c r="B23" s="86"/>
    </row>
    <row r="24" spans="1:2" ht="12.75">
      <c r="A24" s="86"/>
      <c r="B24" s="86"/>
    </row>
    <row r="25" spans="1:2" ht="12.75">
      <c r="A25" s="86"/>
      <c r="B25" s="86"/>
    </row>
    <row r="30" spans="1:8" ht="18">
      <c r="A30" s="9"/>
      <c r="B30" s="9"/>
      <c r="C30" s="1"/>
      <c r="D30" s="13"/>
      <c r="E30" s="16"/>
      <c r="F30" s="10"/>
      <c r="G30" s="10"/>
      <c r="H30" s="10"/>
    </row>
    <row r="31" spans="1:8" ht="18">
      <c r="A31" s="11" t="s">
        <v>10</v>
      </c>
      <c r="B31" s="11"/>
      <c r="C31" s="12"/>
      <c r="D31" s="15"/>
      <c r="E31" s="16"/>
      <c r="F31" s="12" t="s">
        <v>11</v>
      </c>
      <c r="G31" s="12"/>
      <c r="H31" s="12"/>
    </row>
    <row r="32" spans="1:8" ht="18">
      <c r="A32" s="9"/>
      <c r="B32" s="9"/>
      <c r="C32" s="10"/>
      <c r="D32" s="16"/>
      <c r="E32" s="16"/>
      <c r="F32" s="10"/>
      <c r="G32" s="10"/>
      <c r="H32" s="10"/>
    </row>
  </sheetData>
  <sheetProtection/>
  <mergeCells count="10">
    <mergeCell ref="F18:F19"/>
    <mergeCell ref="G18:G19"/>
    <mergeCell ref="H18:H19"/>
    <mergeCell ref="I18:I19"/>
    <mergeCell ref="A22:B25"/>
    <mergeCell ref="D16:D19"/>
    <mergeCell ref="E16:E19"/>
    <mergeCell ref="C18:C19"/>
    <mergeCell ref="B18:B19"/>
    <mergeCell ref="A18:A19"/>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52"/>
  <sheetViews>
    <sheetView tabSelected="1" zoomScalePageLayoutView="0" workbookViewId="0" topLeftCell="A17">
      <selection activeCell="D37" sqref="D37"/>
    </sheetView>
  </sheetViews>
  <sheetFormatPr defaultColWidth="11.421875" defaultRowHeight="12.75"/>
  <cols>
    <col min="1" max="1" width="15.57421875" style="0" customWidth="1"/>
    <col min="2" max="2" width="26.57421875" style="0" hidden="1" customWidth="1"/>
    <col min="3" max="3" width="96.57421875" style="0" bestFit="1" customWidth="1"/>
    <col min="9" max="9" width="16.57421875" style="0" customWidth="1"/>
  </cols>
  <sheetData>
    <row r="1" spans="1:11" ht="18">
      <c r="A1" s="2" t="s">
        <v>0</v>
      </c>
      <c r="B1" s="2"/>
      <c r="C1" s="1" t="s">
        <v>178</v>
      </c>
      <c r="D1" s="1"/>
      <c r="E1" s="13"/>
      <c r="F1" s="1"/>
      <c r="G1" s="1"/>
      <c r="H1" s="1"/>
      <c r="I1" s="3"/>
      <c r="J1" s="3"/>
      <c r="K1" s="3"/>
    </row>
    <row r="2" spans="1:11" ht="18">
      <c r="A2" s="4"/>
      <c r="B2" s="4"/>
      <c r="C2" s="1"/>
      <c r="D2" s="1"/>
      <c r="E2" s="13"/>
      <c r="F2" s="1"/>
      <c r="G2" s="1"/>
      <c r="H2" s="1"/>
      <c r="I2" s="3"/>
      <c r="J2" s="3"/>
      <c r="K2" s="3"/>
    </row>
    <row r="3" spans="1:11" ht="18">
      <c r="A3" s="2" t="s">
        <v>1</v>
      </c>
      <c r="B3" s="2"/>
      <c r="C3" s="1" t="s">
        <v>14</v>
      </c>
      <c r="D3" s="1"/>
      <c r="E3" s="13"/>
      <c r="F3" s="1"/>
      <c r="G3" s="1"/>
      <c r="H3" s="1"/>
      <c r="I3" s="3"/>
      <c r="J3" s="3"/>
      <c r="K3" s="3"/>
    </row>
    <row r="4" spans="1:11" ht="18">
      <c r="A4" s="4"/>
      <c r="B4" s="4"/>
      <c r="C4" s="1"/>
      <c r="D4" s="1"/>
      <c r="E4" s="13"/>
      <c r="F4" s="1"/>
      <c r="G4" s="1"/>
      <c r="H4" s="1"/>
      <c r="I4" s="3"/>
      <c r="J4" s="3"/>
      <c r="K4" s="3"/>
    </row>
    <row r="5" spans="1:11" ht="18">
      <c r="A5" s="2" t="s">
        <v>2</v>
      </c>
      <c r="B5" s="2"/>
      <c r="C5" s="1"/>
      <c r="D5" s="1"/>
      <c r="E5" s="13"/>
      <c r="F5" s="1"/>
      <c r="G5" s="1"/>
      <c r="H5" s="1"/>
      <c r="I5" s="3"/>
      <c r="J5" s="3"/>
      <c r="K5" s="3"/>
    </row>
    <row r="6" spans="1:11" ht="18">
      <c r="A6" s="4"/>
      <c r="B6" s="4"/>
      <c r="C6" s="1"/>
      <c r="D6" s="1"/>
      <c r="E6" s="13"/>
      <c r="F6" s="1"/>
      <c r="G6" s="1"/>
      <c r="H6" s="1"/>
      <c r="I6" s="3"/>
      <c r="J6" s="3"/>
      <c r="K6" s="3"/>
    </row>
    <row r="7" spans="1:11" ht="18">
      <c r="A7" s="4"/>
      <c r="B7" s="4"/>
      <c r="C7" s="1"/>
      <c r="D7" s="1"/>
      <c r="E7" s="13"/>
      <c r="F7" s="1"/>
      <c r="G7" s="1"/>
      <c r="H7" s="1"/>
      <c r="I7" s="3"/>
      <c r="J7" s="3"/>
      <c r="K7" s="3"/>
    </row>
    <row r="8" spans="1:11" ht="18">
      <c r="A8" s="4"/>
      <c r="B8" s="4"/>
      <c r="C8" s="1"/>
      <c r="D8" s="1"/>
      <c r="E8" s="13"/>
      <c r="F8" s="1"/>
      <c r="G8" s="1"/>
      <c r="H8" s="1"/>
      <c r="I8" s="3"/>
      <c r="J8" s="3"/>
      <c r="K8" s="3"/>
    </row>
    <row r="9" spans="1:11" ht="18">
      <c r="A9" s="4"/>
      <c r="B9" s="4"/>
      <c r="C9" s="1"/>
      <c r="D9" s="1"/>
      <c r="E9" s="13"/>
      <c r="F9" s="1"/>
      <c r="G9" s="1"/>
      <c r="H9" s="1"/>
      <c r="I9" s="3"/>
      <c r="J9" s="3"/>
      <c r="K9" s="3"/>
    </row>
    <row r="10" spans="1:11" ht="18">
      <c r="A10" s="4"/>
      <c r="B10" s="4"/>
      <c r="C10" s="5"/>
      <c r="D10" s="5"/>
      <c r="E10" s="14"/>
      <c r="F10" s="5"/>
      <c r="G10" s="10"/>
      <c r="H10" s="1"/>
      <c r="I10" s="3"/>
      <c r="J10" s="3"/>
      <c r="K10" s="3"/>
    </row>
    <row r="11" spans="1:11" ht="18">
      <c r="A11" s="4"/>
      <c r="B11" s="4"/>
      <c r="C11" s="1" t="s">
        <v>3</v>
      </c>
      <c r="D11" s="1"/>
      <c r="E11" s="13"/>
      <c r="F11" s="1"/>
      <c r="G11" s="1"/>
      <c r="H11" s="1"/>
      <c r="I11" s="3"/>
      <c r="J11" s="3"/>
      <c r="K11" s="3"/>
    </row>
    <row r="12" spans="1:11" ht="18">
      <c r="A12" s="6"/>
      <c r="B12" s="6"/>
      <c r="C12" s="1"/>
      <c r="D12" s="1"/>
      <c r="E12" s="13"/>
      <c r="F12" s="1"/>
      <c r="G12" s="1"/>
      <c r="H12" s="1"/>
      <c r="I12" s="3"/>
      <c r="J12" s="3"/>
      <c r="K12" s="3"/>
    </row>
    <row r="13" spans="1:11" ht="12.75">
      <c r="A13" s="3"/>
      <c r="B13" s="3"/>
      <c r="C13" s="3"/>
      <c r="D13" s="3"/>
      <c r="E13" s="8"/>
      <c r="F13" s="3"/>
      <c r="G13" s="3"/>
      <c r="H13" s="3"/>
      <c r="I13" s="3"/>
      <c r="J13" s="3"/>
      <c r="K13" s="3"/>
    </row>
    <row r="14" spans="1:11" ht="23.25">
      <c r="A14" s="7" t="s">
        <v>182</v>
      </c>
      <c r="B14" s="7"/>
      <c r="C14" s="3"/>
      <c r="D14" s="3"/>
      <c r="E14" s="8"/>
      <c r="F14" s="3"/>
      <c r="G14" s="3"/>
      <c r="H14" s="3"/>
      <c r="I14" s="3"/>
      <c r="J14" s="3"/>
      <c r="K14" s="3"/>
    </row>
    <row r="15" spans="1:11" ht="12.75">
      <c r="A15" s="39" t="s">
        <v>179</v>
      </c>
      <c r="B15" s="39" t="s">
        <v>180</v>
      </c>
      <c r="C15" s="39" t="s">
        <v>180</v>
      </c>
      <c r="D15" s="40"/>
      <c r="E15" s="39"/>
      <c r="F15" s="39"/>
      <c r="G15" s="39"/>
      <c r="H15" s="39"/>
      <c r="I15" s="39"/>
      <c r="J15" s="39"/>
      <c r="K15" s="3"/>
    </row>
    <row r="16" spans="1:11" ht="12.75" customHeight="1">
      <c r="A16" s="39"/>
      <c r="B16" s="118" t="s">
        <v>181</v>
      </c>
      <c r="C16" s="118"/>
      <c r="D16" s="118"/>
      <c r="E16" s="118"/>
      <c r="F16" s="118"/>
      <c r="G16" s="118"/>
      <c r="H16" s="118"/>
      <c r="I16" s="118"/>
      <c r="J16" s="118"/>
      <c r="K16" s="3"/>
    </row>
    <row r="17" spans="1:11" ht="12.75">
      <c r="A17" s="39"/>
      <c r="B17" s="118"/>
      <c r="C17" s="118"/>
      <c r="D17" s="118"/>
      <c r="E17" s="118"/>
      <c r="F17" s="118"/>
      <c r="G17" s="118"/>
      <c r="H17" s="118"/>
      <c r="I17" s="118"/>
      <c r="J17" s="118"/>
      <c r="K17" s="3"/>
    </row>
    <row r="18" spans="1:11" ht="23.25">
      <c r="A18" s="7"/>
      <c r="B18" s="7"/>
      <c r="C18" s="3"/>
      <c r="D18" s="3"/>
      <c r="E18" s="8"/>
      <c r="F18" s="3"/>
      <c r="G18" s="3"/>
      <c r="H18" s="3"/>
      <c r="I18" s="3"/>
      <c r="J18" s="3"/>
      <c r="K18" s="3"/>
    </row>
    <row r="19" spans="1:11" ht="89.25">
      <c r="A19" s="19" t="s">
        <v>53</v>
      </c>
      <c r="B19" s="19" t="s">
        <v>64</v>
      </c>
      <c r="C19" s="30" t="s">
        <v>55</v>
      </c>
      <c r="D19" s="19" t="s">
        <v>56</v>
      </c>
      <c r="E19" s="24" t="s">
        <v>57</v>
      </c>
      <c r="F19" s="119" t="s">
        <v>190</v>
      </c>
      <c r="G19" s="120"/>
      <c r="H19" s="30" t="s">
        <v>59</v>
      </c>
      <c r="I19" s="30" t="s">
        <v>61</v>
      </c>
      <c r="J19" s="30" t="s">
        <v>62</v>
      </c>
      <c r="K19" s="3"/>
    </row>
    <row r="20" spans="1:11" ht="12.75">
      <c r="A20" s="19" t="s">
        <v>4</v>
      </c>
      <c r="B20" s="19" t="s">
        <v>177</v>
      </c>
      <c r="C20" s="19" t="s">
        <v>16</v>
      </c>
      <c r="D20" s="121"/>
      <c r="E20" s="122"/>
      <c r="F20" s="122"/>
      <c r="G20" s="122"/>
      <c r="H20" s="122"/>
      <c r="I20" s="122"/>
      <c r="J20" s="123"/>
      <c r="K20" s="3"/>
    </row>
    <row r="21" spans="1:11" ht="12.75">
      <c r="A21" s="20" t="s">
        <v>5</v>
      </c>
      <c r="B21" s="20"/>
      <c r="C21" s="25" t="s">
        <v>50</v>
      </c>
      <c r="D21" s="55">
        <v>2760</v>
      </c>
      <c r="E21" s="42" t="s">
        <v>183</v>
      </c>
      <c r="F21" s="45"/>
      <c r="G21" s="44" t="s">
        <v>187</v>
      </c>
      <c r="H21" s="49">
        <f>+D21*F21</f>
        <v>0</v>
      </c>
      <c r="I21" s="21" t="s">
        <v>17</v>
      </c>
      <c r="J21" s="52">
        <f>+H21*4</f>
        <v>0</v>
      </c>
      <c r="K21" s="3"/>
    </row>
    <row r="22" spans="1:11" ht="12.75">
      <c r="A22" s="22" t="s">
        <v>6</v>
      </c>
      <c r="B22" s="22"/>
      <c r="C22" s="25" t="s">
        <v>18</v>
      </c>
      <c r="D22" s="41">
        <v>1</v>
      </c>
      <c r="E22" s="42" t="s">
        <v>184</v>
      </c>
      <c r="F22" s="45"/>
      <c r="G22" s="45" t="s">
        <v>188</v>
      </c>
      <c r="H22" s="49">
        <f>+D22*F22</f>
        <v>0</v>
      </c>
      <c r="I22" s="21" t="s">
        <v>67</v>
      </c>
      <c r="J22" s="52">
        <f>+H22*5</f>
        <v>0</v>
      </c>
      <c r="K22" s="3"/>
    </row>
    <row r="23" spans="1:11" ht="12.75">
      <c r="A23" s="19" t="s">
        <v>7</v>
      </c>
      <c r="B23" s="19"/>
      <c r="C23" s="19" t="s">
        <v>19</v>
      </c>
      <c r="D23" s="121"/>
      <c r="E23" s="122"/>
      <c r="F23" s="122"/>
      <c r="G23" s="122"/>
      <c r="H23" s="122"/>
      <c r="I23" s="122"/>
      <c r="J23" s="123"/>
      <c r="K23" s="3"/>
    </row>
    <row r="24" spans="1:11" ht="12.75">
      <c r="A24" s="22" t="s">
        <v>8</v>
      </c>
      <c r="B24" s="22"/>
      <c r="C24" s="25" t="s">
        <v>201</v>
      </c>
      <c r="D24" s="124"/>
      <c r="E24" s="125"/>
      <c r="F24" s="125"/>
      <c r="G24" s="125"/>
      <c r="H24" s="125"/>
      <c r="I24" s="125"/>
      <c r="J24" s="126"/>
      <c r="K24" s="3"/>
    </row>
    <row r="25" spans="1:11" ht="12.75">
      <c r="A25" s="22" t="s">
        <v>21</v>
      </c>
      <c r="B25" s="22"/>
      <c r="C25" s="25" t="s">
        <v>22</v>
      </c>
      <c r="D25" s="41"/>
      <c r="E25" s="42" t="s">
        <v>183</v>
      </c>
      <c r="F25" s="46"/>
      <c r="G25" s="46" t="str">
        <f>+G21</f>
        <v>EURO/m²</v>
      </c>
      <c r="H25" s="50">
        <f aca="true" t="shared" si="0" ref="H25:H33">+D25*F25</f>
        <v>0</v>
      </c>
      <c r="I25" s="38" t="s">
        <v>193</v>
      </c>
      <c r="J25" s="53">
        <f>+H25*8</f>
        <v>0</v>
      </c>
      <c r="K25" s="3"/>
    </row>
    <row r="26" spans="1:11" ht="25.5">
      <c r="A26" s="22" t="s">
        <v>24</v>
      </c>
      <c r="B26" s="22"/>
      <c r="C26" s="43" t="s">
        <v>185</v>
      </c>
      <c r="D26" s="41">
        <v>88514.2</v>
      </c>
      <c r="E26" s="42" t="str">
        <f>+E25</f>
        <v>m²</v>
      </c>
      <c r="F26" s="47"/>
      <c r="G26" s="47" t="str">
        <f>+G25</f>
        <v>EURO/m²</v>
      </c>
      <c r="H26" s="51">
        <f t="shared" si="0"/>
        <v>0</v>
      </c>
      <c r="I26" s="21" t="s">
        <v>193</v>
      </c>
      <c r="J26" s="52">
        <f>+H26*8</f>
        <v>0</v>
      </c>
      <c r="K26" s="3"/>
    </row>
    <row r="27" spans="1:11" ht="12.75">
      <c r="A27" s="22" t="s">
        <v>25</v>
      </c>
      <c r="B27" s="22"/>
      <c r="C27" s="25" t="s">
        <v>26</v>
      </c>
      <c r="D27" s="41">
        <v>1</v>
      </c>
      <c r="E27" s="42" t="s">
        <v>184</v>
      </c>
      <c r="F27" s="47"/>
      <c r="G27" s="47" t="str">
        <f>+G22</f>
        <v>EURO/ARG</v>
      </c>
      <c r="H27" s="51">
        <f t="shared" si="0"/>
        <v>0</v>
      </c>
      <c r="I27" s="21" t="s">
        <v>193</v>
      </c>
      <c r="J27" s="52">
        <f>+H27*8</f>
        <v>0</v>
      </c>
      <c r="K27" s="3"/>
    </row>
    <row r="28" spans="1:11" ht="12.75">
      <c r="A28" s="22" t="s">
        <v>27</v>
      </c>
      <c r="B28" s="22"/>
      <c r="C28" s="25" t="s">
        <v>195</v>
      </c>
      <c r="D28" s="55">
        <v>88514</v>
      </c>
      <c r="E28" s="42" t="str">
        <f>+E26</f>
        <v>m²</v>
      </c>
      <c r="F28" s="47"/>
      <c r="G28" s="47" t="str">
        <f>+G26</f>
        <v>EURO/m²</v>
      </c>
      <c r="H28" s="51">
        <f t="shared" si="0"/>
        <v>0</v>
      </c>
      <c r="I28" s="21" t="s">
        <v>29</v>
      </c>
      <c r="J28" s="52">
        <f>+H28*6</f>
        <v>0</v>
      </c>
      <c r="K28" s="3"/>
    </row>
    <row r="29" spans="1:11" ht="12.75">
      <c r="A29" s="22" t="s">
        <v>30</v>
      </c>
      <c r="B29" s="22"/>
      <c r="C29" s="25" t="s">
        <v>31</v>
      </c>
      <c r="D29" s="55">
        <v>1</v>
      </c>
      <c r="E29" s="42" t="s">
        <v>184</v>
      </c>
      <c r="F29" s="47"/>
      <c r="G29" s="47" t="str">
        <f>+G28</f>
        <v>EURO/m²</v>
      </c>
      <c r="H29" s="51">
        <f t="shared" si="0"/>
        <v>0</v>
      </c>
      <c r="I29" s="21" t="s">
        <v>17</v>
      </c>
      <c r="J29" s="52">
        <f>+H29*4</f>
        <v>0</v>
      </c>
      <c r="K29" s="3"/>
    </row>
    <row r="30" spans="1:11" ht="12.75">
      <c r="A30" s="22" t="s">
        <v>32</v>
      </c>
      <c r="B30" s="22"/>
      <c r="C30" s="25" t="s">
        <v>35</v>
      </c>
      <c r="D30" s="55">
        <v>500</v>
      </c>
      <c r="E30" s="42" t="s">
        <v>186</v>
      </c>
      <c r="F30" s="47"/>
      <c r="G30" s="47" t="s">
        <v>189</v>
      </c>
      <c r="H30" s="51">
        <f t="shared" si="0"/>
        <v>0</v>
      </c>
      <c r="I30" s="21" t="s">
        <v>33</v>
      </c>
      <c r="J30" s="52">
        <f>+H30*2</f>
        <v>0</v>
      </c>
      <c r="K30" s="3"/>
    </row>
    <row r="31" spans="1:11" ht="12.75">
      <c r="A31" s="22" t="s">
        <v>34</v>
      </c>
      <c r="B31" s="22"/>
      <c r="C31" s="25" t="s">
        <v>51</v>
      </c>
      <c r="D31" s="41">
        <v>1</v>
      </c>
      <c r="E31" s="42" t="s">
        <v>184</v>
      </c>
      <c r="F31" s="44"/>
      <c r="G31" s="44" t="str">
        <f>+G29</f>
        <v>EURO/m²</v>
      </c>
      <c r="H31" s="52">
        <f t="shared" si="0"/>
        <v>0</v>
      </c>
      <c r="I31" s="21" t="s">
        <v>33</v>
      </c>
      <c r="J31" s="52">
        <f>+H31*2</f>
        <v>0</v>
      </c>
      <c r="K31" s="3"/>
    </row>
    <row r="32" spans="1:11" ht="12.75">
      <c r="A32" s="22" t="s">
        <v>36</v>
      </c>
      <c r="B32" s="22"/>
      <c r="C32" s="25" t="s">
        <v>176</v>
      </c>
      <c r="D32" s="41">
        <v>1720</v>
      </c>
      <c r="E32" s="42" t="s">
        <v>192</v>
      </c>
      <c r="F32" s="47"/>
      <c r="G32" s="47" t="s">
        <v>191</v>
      </c>
      <c r="H32" s="51">
        <f t="shared" si="0"/>
        <v>0</v>
      </c>
      <c r="I32" s="21" t="s">
        <v>33</v>
      </c>
      <c r="J32" s="52">
        <f>+H32*2</f>
        <v>0</v>
      </c>
      <c r="K32" s="3"/>
    </row>
    <row r="33" spans="1:11" ht="25.5">
      <c r="A33" s="22" t="s">
        <v>38</v>
      </c>
      <c r="B33" s="22"/>
      <c r="C33" s="43" t="s">
        <v>194</v>
      </c>
      <c r="D33" s="41">
        <v>900</v>
      </c>
      <c r="E33" s="42" t="s">
        <v>186</v>
      </c>
      <c r="F33" s="44"/>
      <c r="G33" s="44" t="str">
        <f>+G30</f>
        <v>EURO/Stk</v>
      </c>
      <c r="H33" s="52">
        <f t="shared" si="0"/>
        <v>0</v>
      </c>
      <c r="I33" s="21" t="s">
        <v>33</v>
      </c>
      <c r="J33" s="52">
        <f>+H33*2</f>
        <v>0</v>
      </c>
      <c r="K33" s="3"/>
    </row>
    <row r="34" spans="1:11" ht="12.75">
      <c r="A34" s="26"/>
      <c r="B34" s="26"/>
      <c r="C34" s="25" t="s">
        <v>40</v>
      </c>
      <c r="D34" s="121"/>
      <c r="E34" s="122"/>
      <c r="F34" s="122"/>
      <c r="G34" s="122"/>
      <c r="H34" s="122"/>
      <c r="I34" s="122"/>
      <c r="J34" s="123"/>
      <c r="K34" s="3"/>
    </row>
    <row r="35" spans="1:11" ht="12.75">
      <c r="A35" s="26"/>
      <c r="B35" s="26"/>
      <c r="C35" s="25" t="s">
        <v>41</v>
      </c>
      <c r="D35" s="124"/>
      <c r="E35" s="125"/>
      <c r="F35" s="125"/>
      <c r="G35" s="125"/>
      <c r="H35" s="125"/>
      <c r="I35" s="125"/>
      <c r="J35" s="126"/>
      <c r="K35" s="3"/>
    </row>
    <row r="36" spans="1:11" ht="12.75">
      <c r="A36" s="22" t="s">
        <v>42</v>
      </c>
      <c r="B36" s="22"/>
      <c r="C36" s="25" t="s">
        <v>43</v>
      </c>
      <c r="D36" s="48">
        <v>88514</v>
      </c>
      <c r="E36" s="25" t="s">
        <v>183</v>
      </c>
      <c r="F36" s="46"/>
      <c r="G36" s="46" t="str">
        <f>+G31</f>
        <v>EURO/m²</v>
      </c>
      <c r="H36" s="50"/>
      <c r="I36" s="38" t="s">
        <v>67</v>
      </c>
      <c r="J36" s="53">
        <f>+H36*5</f>
        <v>0</v>
      </c>
      <c r="K36" s="3"/>
    </row>
    <row r="37" spans="1:11" ht="12.75">
      <c r="A37" s="22" t="s">
        <v>44</v>
      </c>
      <c r="B37" s="22"/>
      <c r="C37" s="25" t="s">
        <v>49</v>
      </c>
      <c r="D37" s="54">
        <v>4</v>
      </c>
      <c r="E37" s="25" t="s">
        <v>186</v>
      </c>
      <c r="F37" s="47"/>
      <c r="G37" s="44" t="str">
        <f>+G30</f>
        <v>EURO/Stk</v>
      </c>
      <c r="H37" s="51"/>
      <c r="I37" s="21" t="s">
        <v>29</v>
      </c>
      <c r="J37" s="52">
        <f>+H37*6</f>
        <v>0</v>
      </c>
      <c r="K37" s="3"/>
    </row>
    <row r="38" spans="1:11" ht="12.75">
      <c r="A38" s="95" t="s">
        <v>48</v>
      </c>
      <c r="B38" s="93"/>
      <c r="C38" s="87" t="s">
        <v>69</v>
      </c>
      <c r="D38" s="121"/>
      <c r="E38" s="122"/>
      <c r="F38" s="122"/>
      <c r="G38" s="122"/>
      <c r="H38" s="122"/>
      <c r="I38" s="122"/>
      <c r="J38" s="123"/>
      <c r="K38" s="3"/>
    </row>
    <row r="39" spans="1:11" ht="12.75">
      <c r="A39" s="96"/>
      <c r="B39" s="94"/>
      <c r="C39" s="88"/>
      <c r="D39" s="124"/>
      <c r="E39" s="125"/>
      <c r="F39" s="125"/>
      <c r="G39" s="125"/>
      <c r="H39" s="125"/>
      <c r="I39" s="125"/>
      <c r="J39" s="126"/>
      <c r="K39" s="3"/>
    </row>
    <row r="40" spans="1:11" ht="12.75" customHeight="1">
      <c r="A40" s="57"/>
      <c r="B40" s="56"/>
      <c r="C40" s="42" t="s">
        <v>196</v>
      </c>
      <c r="D40" s="58"/>
      <c r="E40" s="59"/>
      <c r="F40" s="59"/>
      <c r="G40" s="59"/>
      <c r="H40" s="59"/>
      <c r="I40" s="59"/>
      <c r="J40" s="62">
        <f>J21+J22+J25+J26+J27+J28+J29+J30+J31+J32+J33+J36+J37</f>
        <v>0</v>
      </c>
      <c r="K40" s="3"/>
    </row>
    <row r="41" spans="1:11" ht="13.5" thickBot="1">
      <c r="A41" s="57"/>
      <c r="B41" s="56"/>
      <c r="C41" s="42"/>
      <c r="D41" s="63"/>
      <c r="E41" s="64"/>
      <c r="F41" s="64"/>
      <c r="G41" s="59"/>
      <c r="H41" s="59"/>
      <c r="I41" s="59"/>
      <c r="J41" s="62"/>
      <c r="K41" s="3"/>
    </row>
    <row r="42" spans="1:11" ht="12.75" customHeight="1" thickBot="1">
      <c r="A42" s="19" t="s">
        <v>13</v>
      </c>
      <c r="B42" s="19"/>
      <c r="C42" s="65" t="s">
        <v>45</v>
      </c>
      <c r="D42" s="115" t="s">
        <v>197</v>
      </c>
      <c r="E42" s="116"/>
      <c r="F42" s="117"/>
      <c r="G42" s="60"/>
      <c r="H42" s="60"/>
      <c r="I42" s="60"/>
      <c r="J42" s="61"/>
      <c r="K42" s="3"/>
    </row>
    <row r="43" spans="1:11" ht="12.75">
      <c r="A43" s="95" t="s">
        <v>12</v>
      </c>
      <c r="B43" s="93"/>
      <c r="C43" s="107" t="s">
        <v>72</v>
      </c>
      <c r="D43" s="109" t="s">
        <v>198</v>
      </c>
      <c r="E43" s="110"/>
      <c r="F43" s="111"/>
      <c r="G43" s="66"/>
      <c r="H43" s="66"/>
      <c r="I43" s="66"/>
      <c r="J43" s="67"/>
      <c r="K43" s="3"/>
    </row>
    <row r="44" spans="1:11" ht="13.5" thickBot="1">
      <c r="A44" s="105"/>
      <c r="B44" s="106"/>
      <c r="C44" s="108"/>
      <c r="D44" s="112"/>
      <c r="E44" s="113"/>
      <c r="F44" s="114"/>
      <c r="G44" s="68"/>
      <c r="H44" s="68"/>
      <c r="I44" s="68"/>
      <c r="J44" s="69"/>
      <c r="K44" s="3"/>
    </row>
    <row r="45" spans="1:11" ht="12.75">
      <c r="A45" s="3"/>
      <c r="B45" s="3"/>
      <c r="C45" s="3"/>
      <c r="D45" s="3"/>
      <c r="E45" s="8"/>
      <c r="F45" s="3"/>
      <c r="G45" s="3"/>
      <c r="H45" s="3"/>
      <c r="I45" s="3"/>
      <c r="J45" s="3"/>
      <c r="K45" s="3"/>
    </row>
    <row r="46" spans="1:10" ht="12.75">
      <c r="A46" s="3"/>
      <c r="B46" s="3"/>
      <c r="C46" s="3"/>
      <c r="D46" s="3"/>
      <c r="E46" s="8"/>
      <c r="F46" s="3"/>
      <c r="G46" s="3"/>
      <c r="H46" s="3"/>
      <c r="I46" s="3"/>
      <c r="J46" s="3"/>
    </row>
    <row r="47" spans="1:10" ht="12.75">
      <c r="A47" s="3"/>
      <c r="B47" s="3"/>
      <c r="C47" s="3"/>
      <c r="D47" s="3"/>
      <c r="E47" s="8"/>
      <c r="F47" s="3"/>
      <c r="G47" s="3"/>
      <c r="H47" s="3"/>
      <c r="I47" s="3"/>
      <c r="J47" s="3"/>
    </row>
    <row r="48" spans="1:10" ht="12.75">
      <c r="A48" s="3"/>
      <c r="B48" s="3"/>
      <c r="C48" s="3"/>
      <c r="D48" s="3"/>
      <c r="E48" s="8"/>
      <c r="F48" s="3"/>
      <c r="G48" s="3"/>
      <c r="H48" s="3"/>
      <c r="I48" s="3"/>
      <c r="J48" s="3"/>
    </row>
    <row r="49" spans="1:10" ht="12.75">
      <c r="A49" s="70"/>
      <c r="B49" s="70"/>
      <c r="C49" s="3"/>
      <c r="D49" s="3"/>
      <c r="E49" s="8"/>
      <c r="F49" s="3"/>
      <c r="G49" s="3"/>
      <c r="H49" s="3"/>
      <c r="I49" s="3"/>
      <c r="J49" s="3"/>
    </row>
    <row r="50" spans="1:10" ht="12.75">
      <c r="A50" s="70"/>
      <c r="B50" s="70"/>
      <c r="C50" s="3"/>
      <c r="D50" s="3"/>
      <c r="E50" s="8"/>
      <c r="F50" s="3"/>
      <c r="G50" s="3"/>
      <c r="H50" s="3"/>
      <c r="I50" s="3"/>
      <c r="J50" s="3"/>
    </row>
    <row r="51" spans="1:10" ht="12.75">
      <c r="A51" s="70"/>
      <c r="B51" s="70"/>
      <c r="C51" s="71" t="s">
        <v>199</v>
      </c>
      <c r="D51" s="71" t="s">
        <v>200</v>
      </c>
      <c r="E51" s="71"/>
      <c r="F51" s="71"/>
      <c r="G51" s="3"/>
      <c r="H51" s="3"/>
      <c r="I51" s="3"/>
      <c r="J51" s="3"/>
    </row>
    <row r="52" spans="1:10" ht="19.5">
      <c r="A52" s="70"/>
      <c r="B52" s="70"/>
      <c r="C52" s="72" t="s">
        <v>10</v>
      </c>
      <c r="D52" s="72" t="s">
        <v>11</v>
      </c>
      <c r="E52" s="8"/>
      <c r="F52" s="3"/>
      <c r="G52" s="3"/>
      <c r="H52" s="3"/>
      <c r="I52" s="3"/>
      <c r="J52" s="3"/>
    </row>
  </sheetData>
  <sheetProtection/>
  <mergeCells count="14">
    <mergeCell ref="B16:J17"/>
    <mergeCell ref="F19:G19"/>
    <mergeCell ref="D34:J35"/>
    <mergeCell ref="D23:J24"/>
    <mergeCell ref="D20:J20"/>
    <mergeCell ref="D38:J39"/>
    <mergeCell ref="A43:A44"/>
    <mergeCell ref="B43:B44"/>
    <mergeCell ref="C43:C44"/>
    <mergeCell ref="D43:F44"/>
    <mergeCell ref="D42:F42"/>
    <mergeCell ref="A38:A39"/>
    <mergeCell ref="B38:B39"/>
    <mergeCell ref="C38:C39"/>
  </mergeCells>
  <printOptions/>
  <pageMargins left="0.25" right="0.25" top="0.75" bottom="0.75" header="0.3" footer="0.3"/>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E101"/>
  <sheetViews>
    <sheetView workbookViewId="0" topLeftCell="A58">
      <selection activeCell="D98" sqref="D98"/>
    </sheetView>
  </sheetViews>
  <sheetFormatPr defaultColWidth="11.421875" defaultRowHeight="12.75"/>
  <cols>
    <col min="1" max="1" width="42.28125" style="0" customWidth="1"/>
    <col min="2" max="2" width="26.7109375" style="0" customWidth="1"/>
    <col min="3" max="3" width="11.8515625" style="0" customWidth="1"/>
    <col min="4" max="4" width="14.28125" style="0" bestFit="1" customWidth="1"/>
    <col min="5" max="5" width="16.8515625" style="0" bestFit="1" customWidth="1"/>
  </cols>
  <sheetData>
    <row r="1" spans="1:5" s="35" customFormat="1" ht="12.75">
      <c r="A1" s="35" t="s">
        <v>75</v>
      </c>
      <c r="B1" s="35" t="s">
        <v>76</v>
      </c>
      <c r="C1" s="35" t="s">
        <v>77</v>
      </c>
      <c r="D1" s="35" t="s">
        <v>78</v>
      </c>
      <c r="E1" s="35" t="s">
        <v>79</v>
      </c>
    </row>
    <row r="2" spans="1:5" ht="12.75">
      <c r="A2" s="36" t="s">
        <v>82</v>
      </c>
      <c r="B2" s="36" t="s">
        <v>80</v>
      </c>
      <c r="C2">
        <f>1+20</f>
        <v>21</v>
      </c>
      <c r="D2">
        <v>3</v>
      </c>
      <c r="E2">
        <v>10</v>
      </c>
    </row>
    <row r="3" spans="1:4" ht="12.75">
      <c r="A3" s="36" t="s">
        <v>83</v>
      </c>
      <c r="B3" s="36" t="s">
        <v>80</v>
      </c>
      <c r="C3">
        <f>3+5+50</f>
        <v>58</v>
      </c>
      <c r="D3">
        <v>9</v>
      </c>
    </row>
    <row r="4" spans="1:5" ht="12.75">
      <c r="A4" s="36" t="s">
        <v>84</v>
      </c>
      <c r="B4" s="36" t="s">
        <v>80</v>
      </c>
      <c r="C4">
        <v>20</v>
      </c>
      <c r="E4">
        <v>5</v>
      </c>
    </row>
    <row r="5" spans="1:4" ht="12.75">
      <c r="A5" s="36" t="s">
        <v>85</v>
      </c>
      <c r="B5" s="36" t="s">
        <v>80</v>
      </c>
      <c r="C5">
        <v>30</v>
      </c>
      <c r="D5">
        <v>4</v>
      </c>
    </row>
    <row r="6" spans="1:4" ht="12.75">
      <c r="A6" s="36" t="s">
        <v>86</v>
      </c>
      <c r="B6" s="36" t="s">
        <v>80</v>
      </c>
      <c r="C6">
        <v>30</v>
      </c>
      <c r="D6">
        <v>8</v>
      </c>
    </row>
    <row r="7" spans="1:4" ht="12.75">
      <c r="A7" s="36" t="s">
        <v>87</v>
      </c>
      <c r="B7" s="36" t="s">
        <v>80</v>
      </c>
      <c r="C7">
        <v>33</v>
      </c>
      <c r="D7">
        <v>20</v>
      </c>
    </row>
    <row r="8" spans="1:4" ht="12.75">
      <c r="A8" s="36" t="s">
        <v>88</v>
      </c>
      <c r="B8" s="36" t="s">
        <v>80</v>
      </c>
      <c r="C8">
        <v>2</v>
      </c>
      <c r="D8">
        <v>1</v>
      </c>
    </row>
    <row r="9" spans="1:5" ht="12.75">
      <c r="A9" s="36" t="s">
        <v>89</v>
      </c>
      <c r="B9" s="36" t="s">
        <v>80</v>
      </c>
      <c r="D9">
        <v>1</v>
      </c>
      <c r="E9">
        <v>2</v>
      </c>
    </row>
    <row r="10" spans="1:5" ht="12.75">
      <c r="A10" s="36" t="s">
        <v>90</v>
      </c>
      <c r="B10" s="36" t="s">
        <v>80</v>
      </c>
      <c r="C10">
        <v>10</v>
      </c>
      <c r="D10">
        <v>1</v>
      </c>
      <c r="E10">
        <v>2</v>
      </c>
    </row>
    <row r="11" spans="1:5" ht="12.75">
      <c r="A11" s="36" t="s">
        <v>91</v>
      </c>
      <c r="B11" s="36" t="s">
        <v>80</v>
      </c>
      <c r="C11">
        <v>60</v>
      </c>
      <c r="D11">
        <v>4</v>
      </c>
      <c r="E11">
        <v>7</v>
      </c>
    </row>
    <row r="12" spans="1:3" ht="12.75">
      <c r="A12" s="36" t="s">
        <v>92</v>
      </c>
      <c r="B12" s="36" t="s">
        <v>74</v>
      </c>
      <c r="C12">
        <v>2</v>
      </c>
    </row>
    <row r="13" spans="1:5" ht="12.75">
      <c r="A13" s="36" t="s">
        <v>93</v>
      </c>
      <c r="B13" s="36" t="s">
        <v>80</v>
      </c>
      <c r="D13">
        <v>1</v>
      </c>
      <c r="E13">
        <v>5</v>
      </c>
    </row>
    <row r="14" spans="1:4" ht="12.75">
      <c r="A14" s="36" t="s">
        <v>94</v>
      </c>
      <c r="B14" s="36" t="s">
        <v>80</v>
      </c>
      <c r="C14">
        <v>20</v>
      </c>
      <c r="D14">
        <v>3</v>
      </c>
    </row>
    <row r="15" spans="1:4" ht="12.75">
      <c r="A15" s="36" t="s">
        <v>95</v>
      </c>
      <c r="B15" s="36" t="s">
        <v>80</v>
      </c>
      <c r="D15">
        <v>5</v>
      </c>
    </row>
    <row r="16" spans="1:4" ht="12.75">
      <c r="A16" s="36" t="s">
        <v>96</v>
      </c>
      <c r="B16" s="36" t="s">
        <v>80</v>
      </c>
      <c r="D16">
        <v>1</v>
      </c>
    </row>
    <row r="17" spans="1:5" ht="12.75">
      <c r="A17" s="36" t="s">
        <v>97</v>
      </c>
      <c r="B17" s="36" t="s">
        <v>80</v>
      </c>
      <c r="E17">
        <v>2</v>
      </c>
    </row>
    <row r="18" spans="1:5" ht="12.75">
      <c r="A18" s="36" t="s">
        <v>98</v>
      </c>
      <c r="B18" s="36" t="s">
        <v>80</v>
      </c>
      <c r="C18">
        <v>20</v>
      </c>
      <c r="D18">
        <v>4</v>
      </c>
      <c r="E18">
        <v>2</v>
      </c>
    </row>
    <row r="19" spans="1:4" ht="12.75">
      <c r="A19" s="36" t="s">
        <v>99</v>
      </c>
      <c r="B19" s="36" t="s">
        <v>80</v>
      </c>
      <c r="C19">
        <f>15+5+15</f>
        <v>35</v>
      </c>
      <c r="D19">
        <v>7</v>
      </c>
    </row>
    <row r="20" spans="1:4" ht="12.75">
      <c r="A20" s="36" t="s">
        <v>100</v>
      </c>
      <c r="B20" s="36" t="s">
        <v>80</v>
      </c>
      <c r="D20">
        <v>50</v>
      </c>
    </row>
    <row r="21" spans="1:5" ht="12.75">
      <c r="A21" s="36" t="s">
        <v>101</v>
      </c>
      <c r="B21" s="36" t="s">
        <v>80</v>
      </c>
      <c r="C21">
        <v>20</v>
      </c>
      <c r="D21">
        <f>7+5+11</f>
        <v>23</v>
      </c>
      <c r="E21">
        <v>4</v>
      </c>
    </row>
    <row r="22" spans="1:4" ht="12.75">
      <c r="A22" s="36" t="s">
        <v>102</v>
      </c>
      <c r="B22" s="36" t="s">
        <v>80</v>
      </c>
      <c r="C22">
        <v>12</v>
      </c>
      <c r="D22">
        <v>1</v>
      </c>
    </row>
    <row r="23" spans="1:5" ht="12.75">
      <c r="A23" s="36" t="s">
        <v>103</v>
      </c>
      <c r="B23" s="36" t="s">
        <v>80</v>
      </c>
      <c r="C23">
        <v>15</v>
      </c>
      <c r="D23">
        <f>7+28+1</f>
        <v>36</v>
      </c>
      <c r="E23" s="36"/>
    </row>
    <row r="24" spans="1:5" s="36" customFormat="1" ht="12.75">
      <c r="A24" s="36" t="s">
        <v>104</v>
      </c>
      <c r="B24" s="36" t="s">
        <v>80</v>
      </c>
      <c r="C24" s="36">
        <v>15</v>
      </c>
      <c r="D24" s="36">
        <v>3</v>
      </c>
      <c r="E24" s="36">
        <v>3</v>
      </c>
    </row>
    <row r="25" spans="1:4" ht="12.75">
      <c r="A25" s="36" t="s">
        <v>105</v>
      </c>
      <c r="B25" s="36" t="s">
        <v>80</v>
      </c>
      <c r="D25" s="36">
        <v>2</v>
      </c>
    </row>
    <row r="26" spans="1:5" ht="12.75">
      <c r="A26" s="36" t="s">
        <v>106</v>
      </c>
      <c r="B26" s="36" t="s">
        <v>80</v>
      </c>
      <c r="E26">
        <v>1</v>
      </c>
    </row>
    <row r="27" spans="1:5" ht="12.75">
      <c r="A27" s="36" t="s">
        <v>107</v>
      </c>
      <c r="B27" s="36" t="s">
        <v>80</v>
      </c>
      <c r="C27">
        <f>6+2</f>
        <v>8</v>
      </c>
      <c r="D27">
        <v>1</v>
      </c>
      <c r="E27">
        <v>5</v>
      </c>
    </row>
    <row r="28" spans="1:4" ht="12.75">
      <c r="A28" s="36" t="s">
        <v>108</v>
      </c>
      <c r="B28" s="36" t="s">
        <v>80</v>
      </c>
      <c r="D28">
        <v>1</v>
      </c>
    </row>
    <row r="29" spans="1:5" ht="12.75">
      <c r="A29" s="36" t="s">
        <v>109</v>
      </c>
      <c r="B29" s="36" t="s">
        <v>80</v>
      </c>
      <c r="D29">
        <v>3</v>
      </c>
      <c r="E29">
        <v>1</v>
      </c>
    </row>
    <row r="30" spans="1:5" ht="12.75">
      <c r="A30" s="36" t="s">
        <v>110</v>
      </c>
      <c r="B30" s="36" t="s">
        <v>80</v>
      </c>
      <c r="D30">
        <v>1</v>
      </c>
      <c r="E30">
        <v>3</v>
      </c>
    </row>
    <row r="31" spans="1:4" ht="12.75">
      <c r="A31" s="36" t="s">
        <v>111</v>
      </c>
      <c r="B31" s="36" t="s">
        <v>80</v>
      </c>
      <c r="C31">
        <v>25</v>
      </c>
      <c r="D31">
        <f>4+9</f>
        <v>13</v>
      </c>
    </row>
    <row r="32" spans="1:4" ht="12.75">
      <c r="A32" s="36" t="s">
        <v>114</v>
      </c>
      <c r="B32" s="36" t="s">
        <v>80</v>
      </c>
      <c r="D32">
        <v>8</v>
      </c>
    </row>
    <row r="33" spans="1:5" ht="12.75">
      <c r="A33" s="36" t="s">
        <v>112</v>
      </c>
      <c r="B33" s="36" t="s">
        <v>80</v>
      </c>
      <c r="C33">
        <v>3</v>
      </c>
      <c r="D33">
        <v>4</v>
      </c>
      <c r="E33">
        <v>4</v>
      </c>
    </row>
    <row r="34" spans="1:5" ht="13.5" customHeight="1">
      <c r="A34" s="36" t="s">
        <v>113</v>
      </c>
      <c r="B34" s="36" t="s">
        <v>80</v>
      </c>
      <c r="C34">
        <v>20</v>
      </c>
      <c r="E34">
        <v>8</v>
      </c>
    </row>
    <row r="35" spans="1:4" ht="12.75">
      <c r="A35" s="36" t="s">
        <v>115</v>
      </c>
      <c r="B35" s="36" t="s">
        <v>80</v>
      </c>
      <c r="C35">
        <v>5</v>
      </c>
      <c r="D35">
        <v>3</v>
      </c>
    </row>
    <row r="36" spans="1:4" ht="12.75">
      <c r="A36" s="36" t="s">
        <v>116</v>
      </c>
      <c r="B36" s="36" t="s">
        <v>80</v>
      </c>
      <c r="C36" s="36">
        <f>20+50+25+50+23</f>
        <v>168</v>
      </c>
      <c r="D36">
        <f>8+10+1+6</f>
        <v>25</v>
      </c>
    </row>
    <row r="37" spans="1:5" ht="12.75">
      <c r="A37" s="36" t="s">
        <v>117</v>
      </c>
      <c r="B37" s="36" t="s">
        <v>80</v>
      </c>
      <c r="E37">
        <v>10</v>
      </c>
    </row>
    <row r="38" spans="1:4" ht="12.75">
      <c r="A38" s="36" t="s">
        <v>118</v>
      </c>
      <c r="B38" s="36" t="s">
        <v>80</v>
      </c>
      <c r="D38">
        <v>2</v>
      </c>
    </row>
    <row r="39" spans="1:5" ht="12.75">
      <c r="A39" s="36" t="s">
        <v>119</v>
      </c>
      <c r="B39" s="36" t="s">
        <v>80</v>
      </c>
      <c r="C39" s="36"/>
      <c r="E39">
        <v>6</v>
      </c>
    </row>
    <row r="40" spans="1:5" ht="12.75">
      <c r="A40" s="36" t="s">
        <v>119</v>
      </c>
      <c r="B40" s="36" t="s">
        <v>80</v>
      </c>
      <c r="E40">
        <v>1</v>
      </c>
    </row>
    <row r="41" spans="1:5" ht="12.75">
      <c r="A41" s="36" t="s">
        <v>120</v>
      </c>
      <c r="B41" s="36" t="s">
        <v>80</v>
      </c>
      <c r="E41">
        <v>4</v>
      </c>
    </row>
    <row r="42" spans="1:5" ht="12.75">
      <c r="A42" s="36" t="s">
        <v>121</v>
      </c>
      <c r="B42" s="36" t="s">
        <v>80</v>
      </c>
      <c r="D42">
        <v>1</v>
      </c>
      <c r="E42">
        <v>3</v>
      </c>
    </row>
    <row r="43" spans="1:5" ht="12.75">
      <c r="A43" s="36" t="s">
        <v>122</v>
      </c>
      <c r="B43" s="36" t="s">
        <v>80</v>
      </c>
      <c r="D43">
        <v>3</v>
      </c>
      <c r="E43">
        <v>8</v>
      </c>
    </row>
    <row r="44" spans="1:5" ht="12.75">
      <c r="A44" s="36" t="s">
        <v>123</v>
      </c>
      <c r="B44" s="36" t="s">
        <v>80</v>
      </c>
      <c r="E44">
        <v>10</v>
      </c>
    </row>
    <row r="45" spans="1:4" ht="12.75">
      <c r="A45" s="36" t="s">
        <v>124</v>
      </c>
      <c r="B45" s="36" t="s">
        <v>80</v>
      </c>
      <c r="D45">
        <v>3</v>
      </c>
    </row>
    <row r="46" spans="1:5" ht="12.75">
      <c r="A46" s="36" t="s">
        <v>125</v>
      </c>
      <c r="B46" s="36" t="s">
        <v>80</v>
      </c>
      <c r="E46">
        <v>1</v>
      </c>
    </row>
    <row r="47" spans="1:5" ht="12.75">
      <c r="A47" s="36" t="s">
        <v>126</v>
      </c>
      <c r="B47" s="36" t="s">
        <v>80</v>
      </c>
      <c r="E47">
        <v>10</v>
      </c>
    </row>
    <row r="48" spans="1:4" ht="12.75">
      <c r="A48" s="36" t="s">
        <v>127</v>
      </c>
      <c r="B48" s="36" t="s">
        <v>80</v>
      </c>
      <c r="D48">
        <v>3</v>
      </c>
    </row>
    <row r="49" spans="1:5" ht="12.75">
      <c r="A49" s="36" t="s">
        <v>128</v>
      </c>
      <c r="B49" s="36" t="s">
        <v>80</v>
      </c>
      <c r="E49">
        <v>4</v>
      </c>
    </row>
    <row r="50" spans="1:5" ht="12.75">
      <c r="A50" s="36" t="s">
        <v>129</v>
      </c>
      <c r="B50" s="36" t="s">
        <v>80</v>
      </c>
      <c r="C50">
        <f>50+50+5+20</f>
        <v>125</v>
      </c>
      <c r="D50">
        <f>12+15</f>
        <v>27</v>
      </c>
      <c r="E50">
        <f>145</f>
        <v>145</v>
      </c>
    </row>
    <row r="51" spans="1:5" ht="12.75">
      <c r="A51" s="36" t="s">
        <v>136</v>
      </c>
      <c r="B51" s="36" t="s">
        <v>80</v>
      </c>
      <c r="C51">
        <v>124</v>
      </c>
      <c r="E51">
        <v>3</v>
      </c>
    </row>
    <row r="52" spans="1:5" ht="12.75">
      <c r="A52" s="36" t="s">
        <v>130</v>
      </c>
      <c r="B52" s="36" t="s">
        <v>80</v>
      </c>
      <c r="E52">
        <v>8</v>
      </c>
    </row>
    <row r="53" spans="1:5" ht="12.75">
      <c r="A53" s="36" t="s">
        <v>131</v>
      </c>
      <c r="B53" s="36" t="s">
        <v>80</v>
      </c>
      <c r="C53">
        <v>6</v>
      </c>
      <c r="E53">
        <v>11</v>
      </c>
    </row>
    <row r="54" spans="1:5" ht="12.75">
      <c r="A54" s="36" t="s">
        <v>132</v>
      </c>
      <c r="B54" s="36" t="s">
        <v>80</v>
      </c>
      <c r="C54">
        <v>4</v>
      </c>
      <c r="D54">
        <v>1</v>
      </c>
      <c r="E54">
        <v>7</v>
      </c>
    </row>
    <row r="55" spans="1:5" ht="12.75">
      <c r="A55" s="36" t="s">
        <v>133</v>
      </c>
      <c r="B55" s="36" t="s">
        <v>80</v>
      </c>
      <c r="C55">
        <v>3</v>
      </c>
      <c r="E55">
        <v>1</v>
      </c>
    </row>
    <row r="56" spans="1:5" ht="12.75">
      <c r="A56" s="36" t="s">
        <v>134</v>
      </c>
      <c r="B56" s="36" t="s">
        <v>80</v>
      </c>
      <c r="E56">
        <v>4</v>
      </c>
    </row>
    <row r="57" spans="1:3" ht="12.75">
      <c r="A57" s="36" t="s">
        <v>135</v>
      </c>
      <c r="B57" s="36" t="s">
        <v>80</v>
      </c>
      <c r="C57">
        <v>50</v>
      </c>
    </row>
    <row r="58" spans="1:3" ht="12.75">
      <c r="A58" s="36" t="s">
        <v>137</v>
      </c>
      <c r="B58" s="36" t="s">
        <v>80</v>
      </c>
      <c r="C58">
        <v>50</v>
      </c>
    </row>
    <row r="59" spans="1:5" ht="12.75">
      <c r="A59" s="36" t="s">
        <v>138</v>
      </c>
      <c r="B59" s="36" t="s">
        <v>80</v>
      </c>
      <c r="C59">
        <v>20</v>
      </c>
      <c r="D59">
        <v>4</v>
      </c>
      <c r="E59">
        <v>6</v>
      </c>
    </row>
    <row r="60" spans="1:3" ht="12.75">
      <c r="A60" s="36" t="s">
        <v>139</v>
      </c>
      <c r="B60" s="36" t="s">
        <v>80</v>
      </c>
      <c r="C60">
        <v>65</v>
      </c>
    </row>
    <row r="61" spans="1:5" ht="12.75">
      <c r="A61" s="36" t="s">
        <v>140</v>
      </c>
      <c r="B61" s="36" t="s">
        <v>80</v>
      </c>
      <c r="C61">
        <v>7</v>
      </c>
      <c r="D61">
        <v>3</v>
      </c>
      <c r="E61">
        <v>1</v>
      </c>
    </row>
    <row r="62" spans="1:5" ht="12.75">
      <c r="A62" s="36" t="s">
        <v>141</v>
      </c>
      <c r="B62" s="36" t="s">
        <v>80</v>
      </c>
      <c r="C62">
        <v>77</v>
      </c>
      <c r="D62">
        <v>13</v>
      </c>
      <c r="E62">
        <v>9</v>
      </c>
    </row>
    <row r="63" spans="1:5" ht="12.75">
      <c r="A63" s="36" t="s">
        <v>142</v>
      </c>
      <c r="B63" s="36" t="s">
        <v>80</v>
      </c>
      <c r="D63">
        <v>2</v>
      </c>
      <c r="E63">
        <v>2</v>
      </c>
    </row>
    <row r="64" spans="1:5" ht="12.75">
      <c r="A64" s="36" t="s">
        <v>143</v>
      </c>
      <c r="B64" s="36" t="s">
        <v>80</v>
      </c>
      <c r="C64">
        <v>9</v>
      </c>
      <c r="D64">
        <v>1</v>
      </c>
      <c r="E64">
        <v>4</v>
      </c>
    </row>
    <row r="65" spans="1:5" ht="12.75">
      <c r="A65" s="36" t="s">
        <v>144</v>
      </c>
      <c r="B65" s="36" t="s">
        <v>80</v>
      </c>
      <c r="C65">
        <v>15</v>
      </c>
      <c r="E65">
        <v>1</v>
      </c>
    </row>
    <row r="66" spans="1:5" ht="12.75">
      <c r="A66" s="36" t="s">
        <v>146</v>
      </c>
      <c r="B66" s="36" t="s">
        <v>80</v>
      </c>
      <c r="C66">
        <v>200</v>
      </c>
      <c r="D66">
        <v>4</v>
      </c>
      <c r="E66">
        <v>7</v>
      </c>
    </row>
    <row r="67" spans="1:2" ht="12.75">
      <c r="A67" s="36" t="s">
        <v>145</v>
      </c>
      <c r="B67" s="36" t="s">
        <v>80</v>
      </c>
    </row>
    <row r="68" spans="1:4" ht="12.75">
      <c r="A68" s="36" t="s">
        <v>147</v>
      </c>
      <c r="B68" s="36" t="s">
        <v>80</v>
      </c>
      <c r="C68">
        <v>5</v>
      </c>
      <c r="D68">
        <v>1</v>
      </c>
    </row>
    <row r="69" spans="1:5" ht="12.75">
      <c r="A69" s="36" t="s">
        <v>148</v>
      </c>
      <c r="B69" s="36" t="s">
        <v>80</v>
      </c>
      <c r="E69">
        <v>4</v>
      </c>
    </row>
    <row r="70" spans="1:5" ht="12.75">
      <c r="A70" s="36" t="s">
        <v>149</v>
      </c>
      <c r="B70" s="36" t="s">
        <v>80</v>
      </c>
      <c r="E70">
        <v>2</v>
      </c>
    </row>
    <row r="71" spans="1:4" ht="12.75">
      <c r="A71" s="36" t="s">
        <v>150</v>
      </c>
      <c r="B71" s="36" t="s">
        <v>80</v>
      </c>
      <c r="D71">
        <v>1</v>
      </c>
    </row>
    <row r="72" spans="1:5" ht="12.75">
      <c r="A72" s="36" t="s">
        <v>151</v>
      </c>
      <c r="B72" s="36" t="s">
        <v>80</v>
      </c>
      <c r="D72">
        <v>2</v>
      </c>
      <c r="E72">
        <v>1</v>
      </c>
    </row>
    <row r="73" spans="1:4" ht="12.75">
      <c r="A73" s="36" t="s">
        <v>152</v>
      </c>
      <c r="B73" s="36" t="s">
        <v>80</v>
      </c>
      <c r="C73">
        <f>3+5+2+2</f>
        <v>12</v>
      </c>
      <c r="D73">
        <v>1</v>
      </c>
    </row>
    <row r="74" spans="1:3" ht="12.75">
      <c r="A74" s="36" t="s">
        <v>153</v>
      </c>
      <c r="B74" s="36" t="s">
        <v>80</v>
      </c>
      <c r="C74">
        <v>10</v>
      </c>
    </row>
    <row r="75" spans="1:5" ht="12.75">
      <c r="A75" s="36" t="s">
        <v>154</v>
      </c>
      <c r="B75" s="36" t="s">
        <v>80</v>
      </c>
      <c r="C75">
        <f>2+25+5+20</f>
        <v>52</v>
      </c>
      <c r="D75">
        <f>2+9</f>
        <v>11</v>
      </c>
      <c r="E75">
        <f>2+2+3</f>
        <v>7</v>
      </c>
    </row>
    <row r="76" spans="1:5" ht="12.75">
      <c r="A76" s="36" t="s">
        <v>155</v>
      </c>
      <c r="B76" s="36" t="s">
        <v>80</v>
      </c>
      <c r="C76">
        <v>52</v>
      </c>
      <c r="D76">
        <v>4</v>
      </c>
      <c r="E76">
        <v>2</v>
      </c>
    </row>
    <row r="77" spans="1:5" ht="12.75">
      <c r="A77" s="36" t="s">
        <v>156</v>
      </c>
      <c r="B77" s="36" t="s">
        <v>80</v>
      </c>
      <c r="D77">
        <f>5+6</f>
        <v>11</v>
      </c>
      <c r="E77">
        <v>7</v>
      </c>
    </row>
    <row r="78" spans="1:5" ht="12.75">
      <c r="A78" s="36" t="s">
        <v>157</v>
      </c>
      <c r="B78" s="36" t="s">
        <v>80</v>
      </c>
      <c r="C78">
        <v>2</v>
      </c>
      <c r="E78">
        <v>5</v>
      </c>
    </row>
    <row r="79" spans="1:5" ht="12.75">
      <c r="A79" s="36" t="s">
        <v>158</v>
      </c>
      <c r="B79" s="36" t="s">
        <v>80</v>
      </c>
      <c r="E79">
        <v>3</v>
      </c>
    </row>
    <row r="80" spans="1:4" ht="12.75">
      <c r="A80" s="36" t="s">
        <v>159</v>
      </c>
      <c r="B80" s="36" t="s">
        <v>80</v>
      </c>
      <c r="D80">
        <v>4</v>
      </c>
    </row>
    <row r="81" spans="1:5" ht="12.75">
      <c r="A81" s="36" t="s">
        <v>160</v>
      </c>
      <c r="B81" s="36" t="s">
        <v>80</v>
      </c>
      <c r="C81">
        <v>2</v>
      </c>
      <c r="E81">
        <v>8</v>
      </c>
    </row>
    <row r="82" spans="1:5" ht="12.75">
      <c r="A82" s="36" t="s">
        <v>161</v>
      </c>
      <c r="B82" s="36" t="s">
        <v>80</v>
      </c>
      <c r="E82">
        <v>12</v>
      </c>
    </row>
    <row r="83" spans="1:5" ht="12.75">
      <c r="A83" s="36" t="s">
        <v>162</v>
      </c>
      <c r="B83" s="36" t="s">
        <v>80</v>
      </c>
      <c r="E83">
        <v>11</v>
      </c>
    </row>
    <row r="84" spans="1:4" ht="12.75">
      <c r="A84" s="36" t="s">
        <v>163</v>
      </c>
      <c r="B84" s="36" t="s">
        <v>80</v>
      </c>
      <c r="C84">
        <v>20</v>
      </c>
      <c r="D84">
        <v>6</v>
      </c>
    </row>
    <row r="85" spans="1:5" ht="12.75">
      <c r="A85" s="36" t="s">
        <v>164</v>
      </c>
      <c r="B85" s="36" t="s">
        <v>80</v>
      </c>
      <c r="C85">
        <v>1</v>
      </c>
      <c r="D85">
        <v>6</v>
      </c>
      <c r="E85">
        <v>4</v>
      </c>
    </row>
    <row r="86" spans="1:5" ht="12.75">
      <c r="A86" s="36" t="s">
        <v>165</v>
      </c>
      <c r="B86" s="36" t="s">
        <v>80</v>
      </c>
      <c r="E86">
        <v>3</v>
      </c>
    </row>
    <row r="87" spans="1:5" ht="12.75">
      <c r="A87" s="36" t="s">
        <v>166</v>
      </c>
      <c r="B87" s="36" t="s">
        <v>80</v>
      </c>
      <c r="D87">
        <v>3</v>
      </c>
      <c r="E87">
        <v>6</v>
      </c>
    </row>
    <row r="88" spans="1:5" ht="12.75">
      <c r="A88" s="36" t="s">
        <v>167</v>
      </c>
      <c r="B88" s="36" t="s">
        <v>80</v>
      </c>
      <c r="D88">
        <v>10</v>
      </c>
      <c r="E88">
        <v>26</v>
      </c>
    </row>
    <row r="89" spans="1:5" ht="12.75">
      <c r="A89" s="36" t="s">
        <v>168</v>
      </c>
      <c r="B89" s="36" t="s">
        <v>80</v>
      </c>
      <c r="C89">
        <v>10</v>
      </c>
      <c r="D89">
        <v>11</v>
      </c>
      <c r="E89">
        <v>4</v>
      </c>
    </row>
    <row r="90" spans="1:5" ht="12.75">
      <c r="A90" s="36" t="s">
        <v>169</v>
      </c>
      <c r="B90" s="36" t="s">
        <v>80</v>
      </c>
      <c r="C90">
        <v>12</v>
      </c>
      <c r="D90">
        <v>3</v>
      </c>
      <c r="E90">
        <v>12</v>
      </c>
    </row>
    <row r="91" spans="1:5" ht="12.75">
      <c r="A91" s="36" t="s">
        <v>170</v>
      </c>
      <c r="B91" s="36" t="s">
        <v>80</v>
      </c>
      <c r="E91">
        <v>12</v>
      </c>
    </row>
    <row r="92" spans="1:4" ht="12.75">
      <c r="A92" s="36" t="s">
        <v>171</v>
      </c>
      <c r="B92" s="36" t="s">
        <v>80</v>
      </c>
      <c r="D92">
        <v>1</v>
      </c>
    </row>
    <row r="93" spans="1:5" ht="12.75">
      <c r="A93" s="36" t="s">
        <v>172</v>
      </c>
      <c r="B93" s="36" t="s">
        <v>80</v>
      </c>
      <c r="C93">
        <v>45</v>
      </c>
      <c r="E93">
        <v>17</v>
      </c>
    </row>
    <row r="94" spans="1:5" ht="12.75">
      <c r="A94" s="36" t="s">
        <v>173</v>
      </c>
      <c r="B94" s="36" t="s">
        <v>80</v>
      </c>
      <c r="C94">
        <v>7</v>
      </c>
      <c r="D94">
        <v>2</v>
      </c>
      <c r="E94">
        <v>14</v>
      </c>
    </row>
    <row r="95" spans="1:5" ht="12.75">
      <c r="A95" s="36" t="s">
        <v>174</v>
      </c>
      <c r="B95" s="36" t="s">
        <v>80</v>
      </c>
      <c r="C95">
        <v>20</v>
      </c>
      <c r="D95">
        <v>1</v>
      </c>
      <c r="E95">
        <v>3</v>
      </c>
    </row>
    <row r="96" spans="1:5" ht="12.75">
      <c r="A96" s="36" t="s">
        <v>175</v>
      </c>
      <c r="B96" s="36" t="s">
        <v>80</v>
      </c>
      <c r="C96">
        <v>82</v>
      </c>
      <c r="D96">
        <v>9</v>
      </c>
      <c r="E96">
        <v>5</v>
      </c>
    </row>
    <row r="97" spans="1:5" ht="12.75">
      <c r="A97" s="35"/>
      <c r="B97" s="36"/>
      <c r="C97" s="35"/>
      <c r="D97" s="36">
        <f>SUM(D2:D96)</f>
        <v>400</v>
      </c>
      <c r="E97" s="36">
        <f>SUM(E2:E96)</f>
        <v>498</v>
      </c>
    </row>
    <row r="98" spans="1:4" ht="12.75">
      <c r="A98" s="35" t="s">
        <v>81</v>
      </c>
      <c r="B98" s="36" t="s">
        <v>80</v>
      </c>
      <c r="C98" s="35">
        <f>SUM(C2:C97)</f>
        <v>1719</v>
      </c>
      <c r="D98" s="35">
        <f>SUM(D97+E97)</f>
        <v>898</v>
      </c>
    </row>
    <row r="99" spans="1:2" ht="12.75">
      <c r="A99" s="36"/>
      <c r="B99" s="36"/>
    </row>
    <row r="100" spans="1:2" ht="12.75">
      <c r="A100" s="36"/>
      <c r="B100" s="36"/>
    </row>
    <row r="101" spans="1:2" ht="12.75">
      <c r="A101" s="36"/>
      <c r="B101" s="36"/>
    </row>
    <row r="102" s="37" customFormat="1" ht="12.75"/>
    <row r="103" s="37" customFormat="1" ht="12.75"/>
  </sheetData>
  <sheetProtection/>
  <printOptions gridLines="1"/>
  <pageMargins left="0.7086614173228347" right="0.7086614173228347" top="0.7874015748031497" bottom="0.7874015748031497" header="0.31496062992125984" footer="0.31496062992125984"/>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j.wagner</dc:creator>
  <cp:keywords/>
  <dc:description/>
  <cp:lastModifiedBy>Auer, Karoline</cp:lastModifiedBy>
  <cp:lastPrinted>2016-01-15T06:50:31Z</cp:lastPrinted>
  <dcterms:created xsi:type="dcterms:W3CDTF">2012-08-28T08:31:48Z</dcterms:created>
  <dcterms:modified xsi:type="dcterms:W3CDTF">2018-03-01T06:55:20Z</dcterms:modified>
  <cp:category/>
  <cp:version/>
  <cp:contentType/>
  <cp:contentStatus/>
</cp:coreProperties>
</file>